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filterPrivacy="1" defaultThemeVersion="124226"/>
  <xr:revisionPtr revIDLastSave="0" documentId="13_ncr:1_{D8CC9FFF-04C7-4731-BAAC-93D7E9B57379}" xr6:coauthVersionLast="47" xr6:coauthVersionMax="47" xr10:uidLastSave="{00000000-0000-0000-0000-000000000000}"/>
  <bookViews>
    <workbookView xWindow="-108" yWindow="-108" windowWidth="23256" windowHeight="12456" xr2:uid="{00000000-000D-0000-FFFF-FFFF00000000}"/>
  </bookViews>
  <sheets>
    <sheet name="CF1（1ページ）" sheetId="7" r:id="rId1"/>
    <sheet name="CF2（2ページ）" sheetId="10" r:id="rId2"/>
    <sheet name="CF3（3ページ）" sheetId="11" r:id="rId3"/>
    <sheet name="毒力中央値（4ページ）" sheetId="15" r:id="rId4"/>
  </sheets>
  <definedNames>
    <definedName name="_xlnm.Print_Area" localSheetId="0">'CF1（1ページ）'!$A$1:$U$38</definedName>
    <definedName name="_xlnm.Print_Area" localSheetId="1">'CF2（2ページ）'!$A$1:$U$38</definedName>
    <definedName name="_xlnm.Print_Area" localSheetId="2">'CF3（3ページ）'!$A$1:$U$41</definedName>
    <definedName name="_xlnm.Print_Area" localSheetId="3">'毒力中央値（4ページ）'!$A$1:$U$38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5" i="7" l="1"/>
  <c r="H40" i="11"/>
  <c r="L40" i="11"/>
  <c r="P41" i="11"/>
  <c r="B36" i="15"/>
  <c r="D40" i="11"/>
  <c r="G36" i="15" l="1"/>
  <c r="O36" i="15" s="1"/>
  <c r="Q23" i="11" l="1"/>
  <c r="Q22" i="11"/>
  <c r="Y22" i="11" s="1"/>
  <c r="Q21" i="11"/>
  <c r="Y21" i="11" s="1"/>
  <c r="Q20" i="11"/>
  <c r="Y20" i="11" s="1"/>
  <c r="Q19" i="11"/>
  <c r="Y19" i="11" s="1"/>
  <c r="Q18" i="11"/>
  <c r="Y18" i="11" s="1"/>
  <c r="Q17" i="11"/>
  <c r="Y17" i="11" s="1"/>
  <c r="Q16" i="11"/>
  <c r="Y16" i="11" s="1"/>
  <c r="Q15" i="11"/>
  <c r="Y15" i="11" s="1"/>
  <c r="Q14" i="11"/>
  <c r="Y14" i="11" s="1"/>
  <c r="Q23" i="10"/>
  <c r="Q22" i="10"/>
  <c r="X22" i="10" s="1"/>
  <c r="Q21" i="10"/>
  <c r="X21" i="10" s="1"/>
  <c r="Q20" i="10"/>
  <c r="X20" i="10" s="1"/>
  <c r="Q19" i="10"/>
  <c r="X19" i="10" s="1"/>
  <c r="Q18" i="10"/>
  <c r="X18" i="10" s="1"/>
  <c r="Q17" i="10"/>
  <c r="X17" i="10" s="1"/>
  <c r="Q16" i="10"/>
  <c r="X16" i="10" s="1"/>
  <c r="Q15" i="10"/>
  <c r="X15" i="10" s="1"/>
  <c r="Q14" i="10"/>
  <c r="X14" i="10" s="1"/>
  <c r="X15" i="7"/>
  <c r="Q16" i="7"/>
  <c r="X16" i="7" s="1"/>
  <c r="Q17" i="7"/>
  <c r="X17" i="7" s="1"/>
  <c r="Q18" i="7"/>
  <c r="X18" i="7" s="1"/>
  <c r="Q19" i="7"/>
  <c r="X19" i="7" s="1"/>
  <c r="Q20" i="7"/>
  <c r="X20" i="7" s="1"/>
  <c r="Q21" i="7"/>
  <c r="X21" i="7" s="1"/>
  <c r="Q22" i="7"/>
  <c r="X22" i="7" s="1"/>
  <c r="Q23" i="7"/>
  <c r="X23" i="7" s="1"/>
  <c r="Q14" i="7"/>
  <c r="X14" i="7" s="1"/>
  <c r="J29" i="11"/>
  <c r="O29" i="11" s="1"/>
  <c r="J29" i="10"/>
  <c r="O29" i="10" s="1"/>
  <c r="J29" i="7"/>
  <c r="O29" i="7" s="1"/>
  <c r="E25" i="7" l="1"/>
  <c r="H25" i="7"/>
  <c r="Y23" i="11"/>
  <c r="H25" i="11" s="1"/>
  <c r="X23" i="10"/>
  <c r="E25" i="10" s="1"/>
  <c r="E25" i="11" l="1"/>
  <c r="O25" i="11" s="1"/>
  <c r="H25" i="10"/>
  <c r="O25" i="10" s="1"/>
  <c r="O25" i="7"/>
  <c r="R25" i="7" s="1"/>
  <c r="R25" i="11" l="1"/>
  <c r="L31" i="11"/>
  <c r="O31" i="11" s="1"/>
  <c r="R25" i="10"/>
  <c r="L31" i="10"/>
  <c r="O31" i="10" s="1"/>
  <c r="L31" i="7"/>
  <c r="O31" i="7" s="1"/>
  <c r="R1" i="10" l="1"/>
  <c r="R1" i="11" l="1"/>
  <c r="R1" i="15"/>
</calcChain>
</file>

<file path=xl/sharedStrings.xml><?xml version="1.0" encoding="utf-8"?>
<sst xmlns="http://schemas.openxmlformats.org/spreadsheetml/2006/main" count="207" uniqueCount="71">
  <si>
    <t>CF値平均 計算表</t>
  </si>
  <si>
    <t>平均</t>
  </si>
  <si>
    <t xml:space="preserve">致死時間　   </t>
    <phoneticPr fontId="2"/>
  </si>
  <si>
    <t>判定</t>
    <phoneticPr fontId="2"/>
  </si>
  <si>
    <t>加熱後（pH調整前）</t>
  </si>
  <si>
    <t>STD (mL)：</t>
  </si>
  <si>
    <t>水 (mL)：</t>
  </si>
  <si>
    <t>実施年月日</t>
    <rPh sb="0" eb="2">
      <t>ジッシ</t>
    </rPh>
    <phoneticPr fontId="2"/>
  </si>
  <si>
    <t>CF値を求めるための標準化検査 計算表（1）</t>
    <rPh sb="13" eb="15">
      <t>ケンサ</t>
    </rPh>
    <phoneticPr fontId="2"/>
  </si>
  <si>
    <t>：</t>
    <phoneticPr fontId="2"/>
  </si>
  <si>
    <r>
      <t>C</t>
    </r>
    <r>
      <rPr>
        <u/>
        <sz val="11"/>
        <rFont val="ＭＳ 明朝"/>
        <family val="1"/>
        <charset val="128"/>
      </rPr>
      <t>：中央値（</t>
    </r>
    <phoneticPr fontId="2"/>
  </si>
  <si>
    <t>）／２＝</t>
    <phoneticPr fontId="2"/>
  </si>
  <si>
    <r>
      <t>D</t>
    </r>
    <r>
      <rPr>
        <u/>
        <sz val="11"/>
        <rFont val="ＭＳ 明朝"/>
        <family val="1"/>
        <charset val="128"/>
      </rPr>
      <t>：投与したdcSTX標準溶液濃度</t>
    </r>
    <phoneticPr fontId="2"/>
  </si>
  <si>
    <r>
      <t>希釈係数</t>
    </r>
    <r>
      <rPr>
        <vertAlign val="superscript"/>
        <sz val="11"/>
        <rFont val="ＭＳ Ｐゴシック"/>
        <family val="3"/>
        <charset val="128"/>
      </rPr>
      <t>*</t>
    </r>
    <phoneticPr fontId="2"/>
  </si>
  <si>
    <t>）＝</t>
    <phoneticPr fontId="2"/>
  </si>
  <si>
    <t xml:space="preserve">　　　　　CF値 ：　　D / C  =  </t>
    <phoneticPr fontId="2"/>
  </si>
  <si>
    <t>CF値</t>
    <phoneticPr fontId="2"/>
  </si>
  <si>
    <t xml:space="preserve">コード番号 </t>
    <rPh sb="3" eb="5">
      <t>バンゴウ</t>
    </rPh>
    <phoneticPr fontId="2"/>
  </si>
  <si>
    <t>生</t>
    <rPh sb="0" eb="1">
      <t>セイ</t>
    </rPh>
    <phoneticPr fontId="2"/>
  </si>
  <si>
    <t>死</t>
    <rPh sb="0" eb="1">
      <t>シ</t>
    </rPh>
    <phoneticPr fontId="2"/>
  </si>
  <si>
    <t>希釈係数は、希釈倍率の逆数です。［STD 8mL＋水5mLの場合は、希釈係数は8/13（=0.62）</t>
    <phoneticPr fontId="2"/>
  </si>
  <si>
    <t>マウス
マーク</t>
    <phoneticPr fontId="2"/>
  </si>
  <si>
    <t>(生/死)
1：生
2：死</t>
    <phoneticPr fontId="2"/>
  </si>
  <si>
    <t>マウス
体重</t>
    <phoneticPr fontId="2"/>
  </si>
  <si>
    <t>(g)</t>
    <phoneticPr fontId="2"/>
  </si>
  <si>
    <t>(MU/mL)</t>
    <phoneticPr fontId="2"/>
  </si>
  <si>
    <t>Ａ:</t>
    <phoneticPr fontId="2"/>
  </si>
  <si>
    <t>Ｂ:</t>
    <phoneticPr fontId="2"/>
  </si>
  <si>
    <t>Ａ×Ｂ:</t>
    <phoneticPr fontId="2"/>
  </si>
  <si>
    <t>体重補正
係数</t>
    <phoneticPr fontId="2"/>
  </si>
  <si>
    <t>日</t>
    <rPh sb="0" eb="1">
      <t>ヒ</t>
    </rPh>
    <phoneticPr fontId="2"/>
  </si>
  <si>
    <t>月</t>
    <rPh sb="0" eb="1">
      <t>ガツ</t>
    </rPh>
    <phoneticPr fontId="2"/>
  </si>
  <si>
    <t>年</t>
    <rPh sb="0" eb="1">
      <t>ネン</t>
    </rPh>
    <phoneticPr fontId="2"/>
  </si>
  <si>
    <t>CF値を求めるための標準化検査 計算表（2）</t>
    <phoneticPr fontId="2"/>
  </si>
  <si>
    <t>CF値を求めるための標準化検査 計算表（3）</t>
    <phoneticPr fontId="2"/>
  </si>
  <si>
    <t>（FDA-STX µg/mL）</t>
    <phoneticPr fontId="2"/>
  </si>
  <si>
    <t>µg/mL×（</t>
    <phoneticPr fontId="2"/>
  </si>
  <si>
    <t>表から求めた毒量</t>
    <rPh sb="7" eb="8">
      <t>リョウ</t>
    </rPh>
    <phoneticPr fontId="2"/>
  </si>
  <si>
    <t>体重補正
後の毒量</t>
    <rPh sb="8" eb="9">
      <t>リョウ</t>
    </rPh>
    <phoneticPr fontId="2"/>
  </si>
  <si>
    <t>dcSTX標準溶液 希釈水準1</t>
    <rPh sb="12" eb="14">
      <t>スイジュン</t>
    </rPh>
    <phoneticPr fontId="2"/>
  </si>
  <si>
    <t>dcSTX標準溶液 希釈水準3</t>
    <phoneticPr fontId="2"/>
  </si>
  <si>
    <t>dcSTX標準溶液 希釈水準2</t>
    <phoneticPr fontId="2"/>
  </si>
  <si>
    <t>dcSTX希釈水準1</t>
    <phoneticPr fontId="2"/>
  </si>
  <si>
    <t>dcSTX希釈水準2</t>
    <phoneticPr fontId="2"/>
  </si>
  <si>
    <t>dcSTX希釈水準3</t>
    <phoneticPr fontId="2"/>
  </si>
  <si>
    <t>＝</t>
    <phoneticPr fontId="2"/>
  </si>
  <si>
    <t>調査試料　マウス毒性試験　計算表</t>
    <phoneticPr fontId="2"/>
  </si>
  <si>
    <t>(MU/g)</t>
    <phoneticPr fontId="2"/>
  </si>
  <si>
    <t xml:space="preserve"> 毒力 </t>
    <phoneticPr fontId="2"/>
  </si>
  <si>
    <t>g /</t>
    <phoneticPr fontId="2"/>
  </si>
  <si>
    <t>(FDA-STX µg/g)</t>
    <phoneticPr fontId="2"/>
  </si>
  <si>
    <t>MU/g ×</t>
    <phoneticPr fontId="2"/>
  </si>
  <si>
    <t>(FDA-STX µg/MU)</t>
    <phoneticPr fontId="2"/>
  </si>
  <si>
    <t>(FDA-STX µg/MU)</t>
    <phoneticPr fontId="2"/>
  </si>
  <si>
    <t xml:space="preserve"> 毒力 (MU/g) × CF値平均 (FDA-STX µg/MU) </t>
    <phoneticPr fontId="2"/>
  </si>
  <si>
    <t>抽出液のpH</t>
    <phoneticPr fontId="2"/>
  </si>
  <si>
    <t>本計算表には、各機関のSOPまたは通常行っている方法に従って実施した結果の数値を手入力してください。</t>
    <phoneticPr fontId="2"/>
  </si>
  <si>
    <t>[</t>
    <phoneticPr fontId="2"/>
  </si>
  <si>
    <t>となります。］</t>
    <phoneticPr fontId="2"/>
  </si>
  <si>
    <t xml:space="preserve">体重補正後の毒量中央値(MU/mL) / [試料採取量(g) / 定容量(mL)] × 希釈倍率 </t>
    <rPh sb="44" eb="46">
      <t>キシャク</t>
    </rPh>
    <rPh sb="46" eb="48">
      <t>バイリツ</t>
    </rPh>
    <phoneticPr fontId="2"/>
  </si>
  <si>
    <t>MU/mL /</t>
    <phoneticPr fontId="2"/>
  </si>
  <si>
    <t>mL] ×</t>
    <phoneticPr fontId="2"/>
  </si>
  <si>
    <t>*：</t>
    <phoneticPr fontId="2"/>
  </si>
  <si>
    <t>*：異常値となった場合の参考データとして記載</t>
    <phoneticPr fontId="2"/>
  </si>
  <si>
    <r>
      <t>　(参考)</t>
    </r>
    <r>
      <rPr>
        <vertAlign val="superscript"/>
        <sz val="12"/>
        <rFont val="ＭＳ Ｐゴシック"/>
        <family val="3"/>
        <charset val="128"/>
      </rPr>
      <t>*</t>
    </r>
    <phoneticPr fontId="2"/>
  </si>
  <si>
    <t xml:space="preserve"> 標準化毒力  </t>
    <phoneticPr fontId="2"/>
  </si>
  <si>
    <t>(　m　：　s　)</t>
    <phoneticPr fontId="2"/>
  </si>
  <si>
    <t>3希釈水準とも中央致死時間が5～7分に入らなかった場合、標準化検査は試験不成立となるため入力しないでください。</t>
    <rPh sb="1" eb="5">
      <t>キシャクスイジュン</t>
    </rPh>
    <rPh sb="7" eb="11">
      <t>チュウオウチシ</t>
    </rPh>
    <rPh sb="11" eb="13">
      <t>ジカン</t>
    </rPh>
    <rPh sb="17" eb="18">
      <t>フン</t>
    </rPh>
    <rPh sb="19" eb="20">
      <t>ハイ</t>
    </rPh>
    <rPh sb="25" eb="27">
      <t>バアイ</t>
    </rPh>
    <rPh sb="28" eb="31">
      <t>ヒョウジュンカ</t>
    </rPh>
    <rPh sb="31" eb="33">
      <t>ケンサ</t>
    </rPh>
    <rPh sb="34" eb="36">
      <t>シケン</t>
    </rPh>
    <rPh sb="36" eb="39">
      <t>フセイリツ</t>
    </rPh>
    <rPh sb="44" eb="46">
      <t>ニュウリョク</t>
    </rPh>
    <phoneticPr fontId="2"/>
  </si>
  <si>
    <r>
      <t>本計算表には、各機関において数値を手入力してください。なお、</t>
    </r>
    <r>
      <rPr>
        <b/>
        <u/>
        <sz val="9"/>
        <rFont val="ＭＳ Ｐゴシック"/>
        <family val="3"/>
        <charset val="128"/>
      </rPr>
      <t>中央致死時間が5～7分にある希釈水準のCF値のみ</t>
    </r>
    <r>
      <rPr>
        <sz val="9"/>
        <rFont val="ＭＳ Ｐゴシック"/>
        <family val="3"/>
        <charset val="128"/>
      </rPr>
      <t>を用いてください。</t>
    </r>
    <rPh sb="0" eb="1">
      <t>ホン</t>
    </rPh>
    <rPh sb="1" eb="3">
      <t>ケイサン</t>
    </rPh>
    <rPh sb="3" eb="4">
      <t>ヒョウ</t>
    </rPh>
    <rPh sb="7" eb="10">
      <t>カクキカン</t>
    </rPh>
    <rPh sb="14" eb="16">
      <t>スウチ</t>
    </rPh>
    <rPh sb="17" eb="18">
      <t>テ</t>
    </rPh>
    <rPh sb="18" eb="20">
      <t>ニュウリョク</t>
    </rPh>
    <rPh sb="30" eb="32">
      <t>チュウオウ</t>
    </rPh>
    <rPh sb="32" eb="34">
      <t>チシ</t>
    </rPh>
    <rPh sb="34" eb="36">
      <t>ジカン</t>
    </rPh>
    <rPh sb="40" eb="41">
      <t>フン</t>
    </rPh>
    <rPh sb="44" eb="46">
      <t>キシャク</t>
    </rPh>
    <rPh sb="46" eb="48">
      <t>スイジュン</t>
    </rPh>
    <rPh sb="51" eb="52">
      <t>チ</t>
    </rPh>
    <rPh sb="55" eb="56">
      <t>モチ</t>
    </rPh>
    <phoneticPr fontId="2"/>
  </si>
  <si>
    <t>：</t>
  </si>
  <si>
    <t>標準化検査が試験不成立の場合は算出されません。</t>
    <rPh sb="0" eb="3">
      <t>ヒョウジュンカ</t>
    </rPh>
    <rPh sb="3" eb="5">
      <t>ケンサ</t>
    </rPh>
    <rPh sb="6" eb="11">
      <t>シケンフセイリツ</t>
    </rPh>
    <rPh sb="12" eb="14">
      <t>バアイ</t>
    </rPh>
    <rPh sb="15" eb="17">
      <t>サンシュツ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</si>
</sst>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0_ "/>
    <numFmt numFmtId="177" formatCode="0.0000_ "/>
    <numFmt numFmtId="178" formatCode="0.00000_ "/>
    <numFmt numFmtId="179" formatCode="0.0_ "/>
    <numFmt numFmtId="180" formatCode="0.000_);[Red]\(0.000\)"/>
    <numFmt numFmtId="181" formatCode="0.00_ "/>
    <numFmt numFmtId="182" formatCode="00"/>
  </numFmts>
  <fonts count="35">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4"/>
      <name val="ＭＳ 明朝"/>
      <family val="1"/>
      <charset val="128"/>
    </font>
    <font>
      <u/>
      <sz val="11"/>
      <name val="ＭＳ 明朝"/>
      <family val="1"/>
      <charset val="128"/>
    </font>
    <font>
      <u/>
      <sz val="12"/>
      <name val="ＭＳ 明朝"/>
      <family val="1"/>
      <charset val="128"/>
    </font>
    <font>
      <vertAlign val="superscript"/>
      <sz val="11"/>
      <name val="ＭＳ Ｐゴシック"/>
      <family val="3"/>
      <charset val="128"/>
    </font>
    <font>
      <sz val="12"/>
      <name val="ＭＳ Ｐゴシック"/>
      <family val="3"/>
      <charset val="128"/>
    </font>
    <font>
      <b/>
      <u/>
      <sz val="12"/>
      <name val="ＭＳ ゴシック"/>
      <family val="3"/>
      <charset val="128"/>
    </font>
    <font>
      <sz val="11"/>
      <name val="ＭＳ Ｐ明朝"/>
      <family val="1"/>
      <charset val="128"/>
    </font>
    <font>
      <b/>
      <sz val="11"/>
      <name val="ＭＳ 明朝"/>
      <family val="1"/>
      <charset val="128"/>
    </font>
    <font>
      <b/>
      <sz val="11"/>
      <color rgb="FF3F3F3F"/>
      <name val="ＭＳ Ｐゴシック"/>
      <family val="3"/>
      <charset val="128"/>
      <scheme val="minor"/>
    </font>
    <font>
      <sz val="11"/>
      <color rgb="FF3F3F76"/>
      <name val="ＭＳ Ｐゴシック"/>
      <family val="3"/>
      <charset val="128"/>
      <scheme val="minor"/>
    </font>
    <font>
      <sz val="14"/>
      <color rgb="FF3F3F76"/>
      <name val="ＭＳ Ｐゴシック"/>
      <family val="3"/>
      <charset val="128"/>
      <scheme val="minor"/>
    </font>
    <font>
      <b/>
      <sz val="14"/>
      <color rgb="FF3F3F3F"/>
      <name val="ＭＳ Ｐゴシック"/>
      <family val="3"/>
      <charset val="128"/>
      <scheme val="minor"/>
    </font>
    <font>
      <b/>
      <sz val="11"/>
      <name val="ＭＳ Ｐゴシック"/>
      <family val="3"/>
      <charset val="128"/>
      <scheme val="minor"/>
    </font>
    <font>
      <sz val="12"/>
      <name val="ＭＳ 明朝"/>
      <family val="1"/>
      <charset val="128"/>
    </font>
    <font>
      <b/>
      <sz val="12"/>
      <name val="ＭＳ 明朝"/>
      <family val="1"/>
      <charset val="128"/>
    </font>
    <font>
      <sz val="11"/>
      <color rgb="FFFF0000"/>
      <name val="ＭＳ Ｐゴシック"/>
      <family val="3"/>
      <charset val="128"/>
    </font>
    <font>
      <sz val="11"/>
      <color rgb="FFFF0000"/>
      <name val="ＭＳ 明朝"/>
      <family val="1"/>
      <charset val="128"/>
    </font>
    <font>
      <u/>
      <sz val="11"/>
      <color rgb="FFFF0000"/>
      <name val="ＭＳ ゴシック"/>
      <family val="3"/>
      <charset val="128"/>
    </font>
    <font>
      <b/>
      <sz val="12"/>
      <name val="ＭＳ Ｐゴシック"/>
      <family val="3"/>
      <charset val="128"/>
    </font>
    <font>
      <sz val="11"/>
      <color rgb="FF3F3F3F"/>
      <name val="ＭＳ Ｐゴシック"/>
      <family val="3"/>
      <charset val="128"/>
      <scheme val="minor"/>
    </font>
    <font>
      <sz val="9"/>
      <name val="ＭＳ Ｐゴシック"/>
      <family val="3"/>
      <charset val="128"/>
    </font>
    <font>
      <b/>
      <u/>
      <sz val="9"/>
      <name val="ＭＳ Ｐゴシック"/>
      <family val="3"/>
      <charset val="128"/>
    </font>
    <font>
      <sz val="11"/>
      <name val="ＭＳ Ｐゴシック"/>
      <family val="3"/>
      <charset val="128"/>
      <scheme val="minor"/>
    </font>
    <font>
      <sz val="11"/>
      <name val="ＭＳ ゴシック"/>
      <family val="3"/>
      <charset val="128"/>
    </font>
    <font>
      <sz val="12"/>
      <name val="ＭＳ ゴシック"/>
      <family val="3"/>
      <charset val="128"/>
    </font>
    <font>
      <b/>
      <sz val="11"/>
      <name val="ＭＳ Ｐゴシック"/>
      <family val="3"/>
      <charset val="128"/>
    </font>
    <font>
      <sz val="10"/>
      <name val="ＭＳ Ｐゴシック"/>
      <family val="3"/>
      <charset val="128"/>
    </font>
    <font>
      <vertAlign val="superscript"/>
      <sz val="12"/>
      <name val="ＭＳ Ｐゴシック"/>
      <family val="3"/>
      <charset val="128"/>
    </font>
    <font>
      <b/>
      <u/>
      <sz val="12"/>
      <name val="ＭＳ Ｐゴシック"/>
      <family val="3"/>
      <charset val="128"/>
    </font>
    <font>
      <b/>
      <u/>
      <sz val="9"/>
      <color rgb="FFFF0000"/>
      <name val="ＭＳ Ｐゴシック"/>
      <family val="3"/>
      <charset val="128"/>
    </font>
    <font>
      <b/>
      <u/>
      <sz val="11"/>
      <color rgb="FFFF0000"/>
      <name val="ＭＳ ゴシック"/>
      <family val="3"/>
      <charset val="128"/>
    </font>
  </fonts>
  <fills count="7">
    <fill>
      <patternFill patternType="none"/>
    </fill>
    <fill>
      <patternFill patternType="gray125"/>
    </fill>
    <fill>
      <patternFill patternType="solid">
        <fgColor rgb="FFF2F2F2"/>
      </patternFill>
    </fill>
    <fill>
      <patternFill patternType="solid">
        <fgColor rgb="FFFFCC99"/>
      </patternFill>
    </fill>
    <fill>
      <patternFill patternType="solid">
        <fgColor rgb="FFFFCC99"/>
        <bgColor indexed="64"/>
      </patternFill>
    </fill>
    <fill>
      <patternFill patternType="solid">
        <fgColor theme="0" tint="-4.9989318521683403E-2"/>
        <bgColor indexed="64"/>
      </patternFill>
    </fill>
    <fill>
      <patternFill patternType="solid">
        <fgColor theme="0"/>
        <bgColor indexed="64"/>
      </patternFill>
    </fill>
  </fills>
  <borders count="70">
    <border>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3F3F3F"/>
      </left>
      <right/>
      <top style="medium">
        <color indexed="64"/>
      </top>
      <bottom style="thin">
        <color rgb="FF3F3F3F"/>
      </bottom>
      <diagonal/>
    </border>
    <border>
      <left style="thin">
        <color rgb="FF3F3F3F"/>
      </left>
      <right/>
      <top style="thin">
        <color rgb="FF3F3F3F"/>
      </top>
      <bottom style="thin">
        <color rgb="FF3F3F3F"/>
      </bottom>
      <diagonal/>
    </border>
    <border>
      <left/>
      <right style="thin">
        <color rgb="FF3F3F3F"/>
      </right>
      <top style="medium">
        <color indexed="64"/>
      </top>
      <bottom style="thin">
        <color rgb="FF3F3F3F"/>
      </bottom>
      <diagonal/>
    </border>
    <border>
      <left/>
      <right style="thin">
        <color rgb="FF3F3F3F"/>
      </right>
      <top style="thin">
        <color rgb="FF3F3F3F"/>
      </top>
      <bottom style="thin">
        <color rgb="FF3F3F3F"/>
      </bottom>
      <diagonal/>
    </border>
    <border>
      <left/>
      <right style="thin">
        <color rgb="FF3F3F3F"/>
      </right>
      <top/>
      <bottom/>
      <diagonal/>
    </border>
    <border>
      <left style="thin">
        <color rgb="FF3F3F3F"/>
      </left>
      <right/>
      <top/>
      <bottom/>
      <diagonal/>
    </border>
    <border>
      <left style="thin">
        <color rgb="FF7F7F7F"/>
      </left>
      <right style="thin">
        <color rgb="FF7F7F7F"/>
      </right>
      <top/>
      <bottom style="thin">
        <color rgb="FF7F7F7F"/>
      </bottom>
      <diagonal/>
    </border>
    <border>
      <left style="thin">
        <color rgb="FF7F7F7F"/>
      </left>
      <right/>
      <top style="thin">
        <color rgb="FF7F7F7F"/>
      </top>
      <bottom style="thin">
        <color rgb="FF7F7F7F"/>
      </bottom>
      <diagonal/>
    </border>
    <border>
      <left/>
      <right/>
      <top style="thin">
        <color rgb="FF7F7F7F"/>
      </top>
      <bottom style="thin">
        <color rgb="FF7F7F7F"/>
      </bottom>
      <diagonal/>
    </border>
    <border>
      <left/>
      <right style="thin">
        <color rgb="FF7F7F7F"/>
      </right>
      <top style="thin">
        <color rgb="FF7F7F7F"/>
      </top>
      <bottom style="thin">
        <color rgb="FF7F7F7F"/>
      </bottom>
      <diagonal/>
    </border>
    <border>
      <left/>
      <right style="thin">
        <color rgb="FF7F7F7F"/>
      </right>
      <top/>
      <bottom/>
      <diagonal/>
    </border>
    <border>
      <left style="medium">
        <color indexed="64"/>
      </left>
      <right style="thin">
        <color rgb="FF7F7F7F"/>
      </right>
      <top/>
      <bottom style="medium">
        <color indexed="64"/>
      </bottom>
      <diagonal/>
    </border>
    <border>
      <left style="thin">
        <color rgb="FF7F7F7F"/>
      </left>
      <right style="medium">
        <color indexed="64"/>
      </right>
      <top/>
      <bottom style="medium">
        <color indexed="64"/>
      </bottom>
      <diagonal/>
    </border>
    <border>
      <left style="thin">
        <color rgb="FF3F3F3F"/>
      </left>
      <right style="thin">
        <color rgb="FF3F3F3F"/>
      </right>
      <top/>
      <bottom style="thin">
        <color indexed="64"/>
      </bottom>
      <diagonal/>
    </border>
    <border>
      <left style="thin">
        <color rgb="FF3F3F3F"/>
      </left>
      <right/>
      <top style="thin">
        <color rgb="FF3F3F3F"/>
      </top>
      <bottom/>
      <diagonal/>
    </border>
    <border>
      <left style="thin">
        <color rgb="FF3F3F3F"/>
      </left>
      <right/>
      <top/>
      <bottom style="thin">
        <color indexed="64"/>
      </bottom>
      <diagonal/>
    </border>
    <border>
      <left style="thin">
        <color indexed="64"/>
      </left>
      <right style="thin">
        <color rgb="FF3F3F3F"/>
      </right>
      <top/>
      <bottom style="thin">
        <color indexed="64"/>
      </bottom>
      <diagonal/>
    </border>
    <border>
      <left style="thin">
        <color rgb="FF7F7F7F"/>
      </left>
      <right style="thin">
        <color rgb="FF7F7F7F"/>
      </right>
      <top style="medium">
        <color indexed="64"/>
      </top>
      <bottom style="thin">
        <color rgb="FF7F7F7F"/>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7F7F7F"/>
      </left>
      <right/>
      <top/>
      <bottom/>
      <diagonal/>
    </border>
    <border>
      <left/>
      <right/>
      <top style="thin">
        <color rgb="FF3F3F3F"/>
      </top>
      <bottom/>
      <diagonal/>
    </border>
    <border>
      <left/>
      <right style="double">
        <color indexed="64"/>
      </right>
      <top style="thin">
        <color rgb="FF3F3F3F"/>
      </top>
      <bottom/>
      <diagonal/>
    </border>
    <border>
      <left/>
      <right style="thin">
        <color rgb="FF3F3F3F"/>
      </right>
      <top style="thin">
        <color rgb="FF3F3F3F"/>
      </top>
      <bottom/>
      <diagonal/>
    </border>
    <border>
      <left style="double">
        <color indexed="64"/>
      </left>
      <right/>
      <top style="thin">
        <color indexed="64"/>
      </top>
      <bottom/>
      <diagonal/>
    </border>
    <border>
      <left style="thin">
        <color indexed="64"/>
      </left>
      <right/>
      <top style="thin">
        <color rgb="FF3F3F3F"/>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rgb="FF7F7F7F"/>
      </left>
      <right style="thin">
        <color rgb="FF3F3F3F"/>
      </right>
      <top style="thin">
        <color rgb="FF7F7F7F"/>
      </top>
      <bottom style="thin">
        <color rgb="FF7F7F7F"/>
      </bottom>
      <diagonal/>
    </border>
    <border>
      <left/>
      <right style="thin">
        <color rgb="FF7F7F7F"/>
      </right>
      <top style="thin">
        <color theme="0" tint="-0.499984740745262"/>
      </top>
      <bottom style="thin">
        <color theme="0" tint="-0.499984740745262"/>
      </bottom>
      <diagonal/>
    </border>
    <border>
      <left style="thin">
        <color theme="0" tint="-0.499984740745262"/>
      </left>
      <right style="thin">
        <color rgb="FF7F7F7F"/>
      </right>
      <top style="medium">
        <color indexed="64"/>
      </top>
      <bottom style="thin">
        <color rgb="FF7F7F7F"/>
      </bottom>
      <diagonal/>
    </border>
    <border>
      <left style="thin">
        <color theme="0" tint="-0.499984740745262"/>
      </left>
      <right style="thin">
        <color rgb="FF7F7F7F"/>
      </right>
      <top style="thin">
        <color rgb="FF7F7F7F"/>
      </top>
      <bottom style="thin">
        <color rgb="FF7F7F7F"/>
      </bottom>
      <diagonal/>
    </border>
    <border>
      <left style="thin">
        <color rgb="FF7F7F7F"/>
      </left>
      <right style="thin">
        <color theme="0" tint="-0.499984740745262"/>
      </right>
      <top style="thin">
        <color rgb="FF7F7F7F"/>
      </top>
      <bottom style="thin">
        <color rgb="FF7F7F7F"/>
      </bottom>
      <diagonal/>
    </border>
    <border>
      <left/>
      <right style="thin">
        <color rgb="FF7F7F7F"/>
      </right>
      <top/>
      <bottom style="thin">
        <color rgb="FF7F7F7F"/>
      </bottom>
      <diagonal/>
    </border>
    <border>
      <left/>
      <right style="thin">
        <color theme="0" tint="-0.499984740745262"/>
      </right>
      <top style="medium">
        <color indexed="64"/>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7F7F7F"/>
      </left>
      <right style="thin">
        <color theme="9"/>
      </right>
      <top style="medium">
        <color indexed="64"/>
      </top>
      <bottom style="thin">
        <color theme="0" tint="-0.499984740745262"/>
      </bottom>
      <diagonal/>
    </border>
    <border>
      <left style="thin">
        <color rgb="FF7F7F7F"/>
      </left>
      <right style="thin">
        <color theme="9"/>
      </right>
      <top style="thin">
        <color theme="0" tint="-0.499984740745262"/>
      </top>
      <bottom style="thin">
        <color theme="0" tint="-0.499984740745262"/>
      </bottom>
      <diagonal/>
    </border>
    <border>
      <left style="thin">
        <color theme="0" tint="-0.499984740745262"/>
      </left>
      <right style="thin">
        <color theme="9"/>
      </right>
      <top style="thin">
        <color theme="0" tint="-0.499984740745262"/>
      </top>
      <bottom style="thin">
        <color theme="0" tint="-0.499984740745262"/>
      </bottom>
      <diagonal/>
    </border>
    <border>
      <left style="thin">
        <color theme="9"/>
      </left>
      <right style="thin">
        <color theme="9"/>
      </right>
      <top style="medium">
        <color indexed="64"/>
      </top>
      <bottom style="thin">
        <color theme="0" tint="-0.499984740745262"/>
      </bottom>
      <diagonal/>
    </border>
    <border>
      <left style="thin">
        <color theme="9"/>
      </left>
      <right style="thin">
        <color theme="9"/>
      </right>
      <top style="thin">
        <color theme="0" tint="-0.499984740745262"/>
      </top>
      <bottom style="thin">
        <color theme="0" tint="-0.499984740745262"/>
      </bottom>
      <diagonal/>
    </border>
    <border>
      <left style="thin">
        <color theme="9"/>
      </left>
      <right style="thin">
        <color theme="9"/>
      </right>
      <top style="thin">
        <color theme="0" tint="-0.499984740745262"/>
      </top>
      <bottom style="thin">
        <color theme="9"/>
      </bottom>
      <diagonal/>
    </border>
    <border>
      <left style="thin">
        <color theme="9"/>
      </left>
      <right style="thin">
        <color theme="9"/>
      </right>
      <top style="medium">
        <color theme="1"/>
      </top>
      <bottom style="thin">
        <color theme="0" tint="-0.499984740745262"/>
      </bottom>
      <diagonal/>
    </border>
  </borders>
  <cellStyleXfs count="5">
    <xf numFmtId="0" fontId="0" fillId="0" borderId="0">
      <alignment vertical="center"/>
    </xf>
    <xf numFmtId="0" fontId="12" fillId="2" borderId="21" applyNumberFormat="0" applyAlignment="0" applyProtection="0">
      <alignment vertical="center"/>
    </xf>
    <xf numFmtId="0" fontId="13" fillId="3" borderId="20" applyNumberFormat="0" applyAlignment="0" applyProtection="0">
      <alignment vertical="center"/>
    </xf>
    <xf numFmtId="0" fontId="1" fillId="0" borderId="0"/>
    <xf numFmtId="0" fontId="1" fillId="0" borderId="0"/>
  </cellStyleXfs>
  <cellXfs count="174">
    <xf numFmtId="0" fontId="0" fillId="0" borderId="0" xfId="0">
      <alignment vertical="center"/>
    </xf>
    <xf numFmtId="0" fontId="6" fillId="0" borderId="0" xfId="0" applyFont="1" applyAlignment="1">
      <alignment horizontal="right" vertical="center"/>
    </xf>
    <xf numFmtId="0" fontId="8" fillId="0" borderId="0" xfId="0" applyFont="1">
      <alignment vertical="center"/>
    </xf>
    <xf numFmtId="0" fontId="4" fillId="0" borderId="0" xfId="0" applyFont="1" applyAlignment="1">
      <alignment horizontal="left" vertical="center"/>
    </xf>
    <xf numFmtId="0" fontId="5" fillId="0" borderId="0" xfId="0" applyFont="1" applyAlignment="1">
      <alignment horizontal="right" vertical="center"/>
    </xf>
    <xf numFmtId="0" fontId="5" fillId="0" borderId="0" xfId="0" applyFont="1">
      <alignment vertical="center"/>
    </xf>
    <xf numFmtId="0" fontId="8" fillId="0" borderId="0" xfId="0" applyFont="1" applyAlignment="1">
      <alignment horizontal="left" vertical="center"/>
    </xf>
    <xf numFmtId="177" fontId="0" fillId="0" borderId="0" xfId="0" applyNumberFormat="1">
      <alignment vertical="center"/>
    </xf>
    <xf numFmtId="176" fontId="0" fillId="0" borderId="0" xfId="0" applyNumberFormat="1">
      <alignment vertical="center"/>
    </xf>
    <xf numFmtId="178" fontId="0" fillId="0" borderId="0" xfId="0" applyNumberFormat="1">
      <alignment vertical="center"/>
    </xf>
    <xf numFmtId="0" fontId="6" fillId="0" borderId="0" xfId="0" applyFont="1">
      <alignment vertical="center"/>
    </xf>
    <xf numFmtId="0" fontId="0" fillId="0" borderId="0" xfId="0" applyAlignment="1">
      <alignment vertical="center" wrapText="1"/>
    </xf>
    <xf numFmtId="176" fontId="3" fillId="0" borderId="0" xfId="0" applyNumberFormat="1" applyFont="1">
      <alignment vertical="center"/>
    </xf>
    <xf numFmtId="0" fontId="3" fillId="0" borderId="0" xfId="0" applyFont="1">
      <alignment vertical="center"/>
    </xf>
    <xf numFmtId="56" fontId="0" fillId="0" borderId="0" xfId="0" quotePrefix="1" applyNumberFormat="1" applyAlignment="1">
      <alignment horizontal="center" vertical="center"/>
    </xf>
    <xf numFmtId="0" fontId="5" fillId="0" borderId="0" xfId="0" applyFont="1" applyAlignment="1">
      <alignment vertical="center" wrapText="1"/>
    </xf>
    <xf numFmtId="0" fontId="0" fillId="0" borderId="0" xfId="0" applyAlignment="1">
      <alignment horizontal="center" vertical="center"/>
    </xf>
    <xf numFmtId="0" fontId="3" fillId="0" borderId="1" xfId="0" applyFont="1" applyBorder="1" applyAlignment="1">
      <alignment vertical="top" wrapText="1"/>
    </xf>
    <xf numFmtId="0" fontId="0" fillId="0" borderId="3" xfId="0" applyBorder="1">
      <alignment vertical="center"/>
    </xf>
    <xf numFmtId="0" fontId="0" fillId="0" borderId="4" xfId="0" applyBorder="1">
      <alignment vertical="center"/>
    </xf>
    <xf numFmtId="0" fontId="3" fillId="0" borderId="5" xfId="0" applyFont="1" applyBorder="1" applyAlignment="1">
      <alignment vertical="top" wrapText="1"/>
    </xf>
    <xf numFmtId="0" fontId="6" fillId="0" borderId="0" xfId="0" applyFont="1" applyAlignment="1">
      <alignment horizontal="left" vertical="top" indent="1"/>
    </xf>
    <xf numFmtId="0" fontId="5" fillId="0" borderId="6" xfId="0" applyFont="1" applyBorder="1">
      <alignment vertical="center"/>
    </xf>
    <xf numFmtId="0" fontId="0" fillId="0" borderId="7" xfId="0" applyBorder="1">
      <alignment vertical="center"/>
    </xf>
    <xf numFmtId="0" fontId="0" fillId="0" borderId="8" xfId="0" applyBorder="1">
      <alignment vertical="center"/>
    </xf>
    <xf numFmtId="0" fontId="0" fillId="0" borderId="6" xfId="0" applyBorder="1">
      <alignment vertical="center"/>
    </xf>
    <xf numFmtId="0" fontId="9" fillId="0" borderId="0" xfId="0" applyFont="1">
      <alignment vertical="center"/>
    </xf>
    <xf numFmtId="178" fontId="3" fillId="0" borderId="0" xfId="0" applyNumberFormat="1" applyFont="1">
      <alignment vertical="center"/>
    </xf>
    <xf numFmtId="0" fontId="19" fillId="0" borderId="0" xfId="0" applyFont="1">
      <alignment vertical="center"/>
    </xf>
    <xf numFmtId="0" fontId="3" fillId="0" borderId="0" xfId="0" applyFont="1" applyAlignment="1">
      <alignment horizontal="right" vertical="center"/>
    </xf>
    <xf numFmtId="0" fontId="3" fillId="0" borderId="0" xfId="0" applyFont="1" applyAlignment="1">
      <alignment vertical="center" wrapText="1"/>
    </xf>
    <xf numFmtId="0" fontId="3" fillId="0" borderId="0" xfId="0" applyFont="1" applyAlignment="1"/>
    <xf numFmtId="0" fontId="27" fillId="0" borderId="0" xfId="0" applyFont="1">
      <alignment vertical="center"/>
    </xf>
    <xf numFmtId="0" fontId="27" fillId="0" borderId="0" xfId="0" applyFont="1" applyAlignment="1"/>
    <xf numFmtId="0" fontId="28" fillId="0" borderId="0" xfId="0" applyFont="1">
      <alignment vertical="center"/>
    </xf>
    <xf numFmtId="0" fontId="13" fillId="3" borderId="20" xfId="2" applyAlignment="1" applyProtection="1">
      <alignment horizontal="center" vertical="center"/>
      <protection locked="0"/>
    </xf>
    <xf numFmtId="0" fontId="18" fillId="0" borderId="0" xfId="0" applyFont="1">
      <alignment vertical="center"/>
    </xf>
    <xf numFmtId="0" fontId="24" fillId="0" borderId="0" xfId="0" applyFont="1">
      <alignment vertical="center"/>
    </xf>
    <xf numFmtId="0" fontId="30" fillId="0" borderId="0" xfId="0" applyFont="1">
      <alignment vertical="center"/>
    </xf>
    <xf numFmtId="0" fontId="32" fillId="0" borderId="0" xfId="0" applyFont="1">
      <alignment vertical="center"/>
    </xf>
    <xf numFmtId="0" fontId="20" fillId="0" borderId="0" xfId="0" applyFont="1">
      <alignment vertical="center"/>
    </xf>
    <xf numFmtId="0" fontId="21" fillId="0" borderId="0" xfId="0" applyFont="1" applyAlignment="1">
      <alignment vertical="center" wrapText="1"/>
    </xf>
    <xf numFmtId="0" fontId="17" fillId="0" borderId="0" xfId="0" applyFont="1">
      <alignment vertical="center"/>
    </xf>
    <xf numFmtId="0" fontId="18" fillId="0" borderId="46" xfId="0" applyFont="1" applyBorder="1" applyAlignment="1">
      <alignment horizontal="left" vertical="center"/>
    </xf>
    <xf numFmtId="0" fontId="33" fillId="0" borderId="0" xfId="0" applyFont="1">
      <alignment vertical="center"/>
    </xf>
    <xf numFmtId="0" fontId="34" fillId="0" borderId="0" xfId="0" applyFont="1">
      <alignment vertical="center"/>
    </xf>
    <xf numFmtId="182" fontId="13" fillId="3" borderId="61" xfId="2" applyNumberFormat="1" applyBorder="1" applyAlignment="1" applyProtection="1">
      <alignment horizontal="center" vertical="center" wrapText="1"/>
      <protection locked="0"/>
    </xf>
    <xf numFmtId="182" fontId="13" fillId="3" borderId="56" xfId="2" applyNumberFormat="1" applyBorder="1" applyAlignment="1" applyProtection="1">
      <alignment horizontal="center" vertical="center"/>
      <protection locked="0"/>
    </xf>
    <xf numFmtId="182" fontId="13" fillId="3" borderId="32" xfId="2" applyNumberFormat="1" applyBorder="1" applyAlignment="1" applyProtection="1">
      <alignment horizontal="center" vertical="center"/>
      <protection locked="0"/>
    </xf>
    <xf numFmtId="182" fontId="13" fillId="3" borderId="62" xfId="2" applyNumberFormat="1" applyBorder="1" applyAlignment="1" applyProtection="1">
      <alignment horizontal="center" vertical="center"/>
      <protection locked="0"/>
    </xf>
    <xf numFmtId="182" fontId="13" fillId="3" borderId="63" xfId="2" applyNumberFormat="1" applyBorder="1" applyAlignment="1" applyProtection="1">
      <alignment horizontal="center" vertical="center" wrapText="1"/>
      <protection locked="0"/>
    </xf>
    <xf numFmtId="182" fontId="13" fillId="3" borderId="64" xfId="2" applyNumberFormat="1" applyBorder="1" applyAlignment="1" applyProtection="1">
      <alignment horizontal="center" vertical="center"/>
      <protection locked="0"/>
    </xf>
    <xf numFmtId="182" fontId="13" fillId="3" borderId="65" xfId="2" applyNumberFormat="1" applyBorder="1" applyAlignment="1" applyProtection="1">
      <alignment horizontal="center" vertical="center"/>
      <protection locked="0"/>
    </xf>
    <xf numFmtId="0" fontId="3" fillId="0" borderId="9" xfId="0" applyFont="1" applyBorder="1" applyAlignment="1">
      <alignment horizontal="center" vertical="top" wrapText="1"/>
    </xf>
    <xf numFmtId="0" fontId="3" fillId="0" borderId="10" xfId="0" applyFont="1" applyBorder="1" applyAlignment="1">
      <alignment horizontal="center" wrapText="1"/>
    </xf>
    <xf numFmtId="176" fontId="13" fillId="3" borderId="20" xfId="2" applyNumberFormat="1" applyAlignment="1" applyProtection="1">
      <alignment horizontal="center" vertical="center" shrinkToFit="1"/>
      <protection locked="0"/>
    </xf>
    <xf numFmtId="0" fontId="3" fillId="0" borderId="9" xfId="0" applyFont="1" applyBorder="1" applyAlignment="1">
      <alignment vertical="top" wrapText="1"/>
    </xf>
    <xf numFmtId="176" fontId="13" fillId="3" borderId="31" xfId="2" applyNumberFormat="1" applyBorder="1" applyAlignment="1" applyProtection="1">
      <alignment horizontal="center" vertical="center" shrinkToFit="1"/>
      <protection locked="0"/>
    </xf>
    <xf numFmtId="0" fontId="0" fillId="0" borderId="9" xfId="0" applyBorder="1" applyAlignment="1">
      <alignment vertical="top" wrapText="1"/>
    </xf>
    <xf numFmtId="0" fontId="13" fillId="3" borderId="20" xfId="2" applyNumberFormat="1" applyAlignment="1" applyProtection="1">
      <alignment horizontal="center" vertical="center"/>
      <protection locked="0"/>
    </xf>
    <xf numFmtId="0" fontId="3" fillId="0" borderId="1" xfId="0" applyFont="1" applyBorder="1" applyAlignment="1">
      <alignment horizontal="center" shrinkToFit="1"/>
    </xf>
    <xf numFmtId="0" fontId="3" fillId="0" borderId="2" xfId="0" applyFont="1" applyBorder="1" applyAlignment="1">
      <alignment horizontal="center" shrinkToFit="1"/>
    </xf>
    <xf numFmtId="0" fontId="3" fillId="0" borderId="5" xfId="0" applyFont="1" applyBorder="1" applyAlignment="1">
      <alignment horizontal="center" shrinkToFit="1"/>
    </xf>
    <xf numFmtId="0" fontId="14" fillId="3" borderId="29" xfId="2" applyFont="1" applyBorder="1" applyAlignment="1" applyProtection="1">
      <alignment horizontal="center" vertical="center"/>
      <protection locked="0"/>
    </xf>
    <xf numFmtId="0" fontId="14" fillId="3" borderId="30" xfId="2" applyFont="1" applyBorder="1" applyAlignment="1" applyProtection="1">
      <alignment horizontal="center" vertical="center"/>
      <protection locked="0"/>
    </xf>
    <xf numFmtId="0" fontId="14" fillId="3" borderId="31" xfId="2" applyFont="1" applyBorder="1" applyAlignment="1" applyProtection="1">
      <alignment horizontal="center" vertical="center"/>
      <protection locked="0"/>
    </xf>
    <xf numFmtId="0" fontId="10" fillId="0" borderId="0" xfId="0" applyFont="1" applyAlignment="1">
      <alignment horizontal="right" vertical="center"/>
    </xf>
    <xf numFmtId="0" fontId="10" fillId="0" borderId="32" xfId="0" applyFont="1" applyBorder="1" applyAlignment="1">
      <alignment horizontal="right" vertical="center"/>
    </xf>
    <xf numFmtId="0" fontId="4" fillId="0" borderId="0" xfId="0" applyFont="1" applyAlignment="1">
      <alignment horizontal="center" vertical="center"/>
    </xf>
    <xf numFmtId="0" fontId="13" fillId="3" borderId="33" xfId="2" applyBorder="1" applyAlignment="1" applyProtection="1">
      <alignment horizontal="center" vertical="center"/>
      <protection locked="0"/>
    </xf>
    <xf numFmtId="0" fontId="13" fillId="3" borderId="34" xfId="2" applyBorder="1" applyAlignment="1" applyProtection="1">
      <alignment horizontal="center" vertical="center"/>
      <protection locked="0"/>
    </xf>
    <xf numFmtId="176" fontId="12" fillId="2" borderId="21" xfId="1" applyNumberFormat="1" applyAlignment="1" applyProtection="1">
      <alignment horizontal="center" vertical="center" shrinkToFit="1"/>
    </xf>
    <xf numFmtId="0" fontId="0" fillId="4" borderId="14" xfId="0" applyFill="1" applyBorder="1" applyAlignment="1" applyProtection="1">
      <alignment horizontal="center" vertical="center" wrapText="1"/>
      <protection locked="0"/>
    </xf>
    <xf numFmtId="0" fontId="5" fillId="0" borderId="0" xfId="0" applyFont="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6" fillId="0" borderId="0" xfId="0" applyFont="1" applyAlignment="1">
      <alignment horizontal="right" vertical="center"/>
    </xf>
    <xf numFmtId="0" fontId="6" fillId="0" borderId="4" xfId="0" applyFont="1" applyBorder="1" applyAlignment="1">
      <alignment horizontal="right" vertical="center"/>
    </xf>
    <xf numFmtId="0" fontId="5" fillId="0" borderId="0" xfId="0" applyFont="1" applyAlignment="1">
      <alignment horizontal="center" vertical="center" wrapText="1"/>
    </xf>
    <xf numFmtId="0" fontId="0" fillId="4" borderId="53" xfId="0" applyFill="1" applyBorder="1" applyAlignment="1" applyProtection="1">
      <alignment horizontal="center" vertical="center" wrapText="1"/>
      <protection locked="0"/>
    </xf>
    <xf numFmtId="0" fontId="0" fillId="4" borderId="54" xfId="0" applyFill="1" applyBorder="1" applyAlignment="1" applyProtection="1">
      <alignment horizontal="center" vertical="center" wrapText="1"/>
      <protection locked="0"/>
    </xf>
    <xf numFmtId="0" fontId="3" fillId="0" borderId="9" xfId="0" applyFont="1" applyBorder="1" applyAlignment="1">
      <alignment horizontal="center" wrapText="1"/>
    </xf>
    <xf numFmtId="0" fontId="9" fillId="0" borderId="0" xfId="0" applyFont="1" applyAlignment="1">
      <alignment horizontal="center" vertical="center"/>
    </xf>
    <xf numFmtId="176" fontId="12" fillId="2" borderId="21" xfId="1" applyNumberFormat="1" applyAlignment="1" applyProtection="1">
      <alignment horizontal="center" vertical="center"/>
    </xf>
    <xf numFmtId="0" fontId="6" fillId="0" borderId="27" xfId="0" applyFont="1" applyBorder="1" applyAlignment="1">
      <alignment horizontal="center" vertical="center"/>
    </xf>
    <xf numFmtId="0" fontId="6" fillId="0" borderId="0" xfId="0" applyFont="1" applyAlignment="1">
      <alignment horizontal="center" vertical="center"/>
    </xf>
    <xf numFmtId="0" fontId="13" fillId="3" borderId="29" xfId="2" applyNumberFormat="1" applyBorder="1" applyAlignment="1" applyProtection="1">
      <alignment horizontal="center" vertical="center"/>
      <protection locked="0"/>
    </xf>
    <xf numFmtId="176" fontId="13" fillId="3" borderId="20" xfId="2" applyNumberFormat="1" applyAlignment="1" applyProtection="1">
      <alignment horizontal="center" vertical="center" wrapText="1"/>
      <protection locked="0"/>
    </xf>
    <xf numFmtId="176" fontId="13" fillId="3" borderId="59" xfId="2" applyNumberFormat="1" applyBorder="1" applyAlignment="1" applyProtection="1">
      <alignment horizontal="center" vertical="center" shrinkToFit="1"/>
      <protection locked="0"/>
    </xf>
    <xf numFmtId="179" fontId="13" fillId="3" borderId="20" xfId="2" applyNumberFormat="1" applyAlignment="1" applyProtection="1">
      <alignment horizontal="center" vertical="center" wrapText="1"/>
      <protection locked="0"/>
    </xf>
    <xf numFmtId="0" fontId="13" fillId="3" borderId="29" xfId="2" applyBorder="1" applyAlignment="1" applyProtection="1">
      <alignment horizontal="center" vertical="center"/>
      <protection locked="0"/>
    </xf>
    <xf numFmtId="0" fontId="13" fillId="3" borderId="31" xfId="2" applyBorder="1" applyAlignment="1" applyProtection="1">
      <alignment horizontal="center" vertical="center"/>
      <protection locked="0"/>
    </xf>
    <xf numFmtId="181" fontId="12" fillId="2" borderId="21" xfId="1" applyNumberFormat="1" applyAlignment="1" applyProtection="1">
      <alignment horizontal="center" vertical="center"/>
    </xf>
    <xf numFmtId="0" fontId="0" fillId="0" borderId="0" xfId="0" applyAlignment="1">
      <alignment horizontal="center"/>
    </xf>
    <xf numFmtId="0" fontId="6" fillId="0" borderId="26" xfId="0" applyFont="1" applyBorder="1" applyAlignment="1">
      <alignment horizontal="center" vertical="center"/>
    </xf>
    <xf numFmtId="0" fontId="0" fillId="6" borderId="11" xfId="0" applyFill="1" applyBorder="1">
      <alignment vertical="center"/>
    </xf>
    <xf numFmtId="0" fontId="0" fillId="6" borderId="12" xfId="0" applyFill="1" applyBorder="1">
      <alignment vertical="center"/>
    </xf>
    <xf numFmtId="0" fontId="0" fillId="6" borderId="13" xfId="0" applyFill="1" applyBorder="1">
      <alignment vertical="center"/>
    </xf>
    <xf numFmtId="179" fontId="13" fillId="3" borderId="28" xfId="2" applyNumberFormat="1" applyBorder="1" applyAlignment="1" applyProtection="1">
      <alignment horizontal="center" vertical="center" wrapText="1"/>
      <protection locked="0"/>
    </xf>
    <xf numFmtId="0" fontId="13" fillId="3" borderId="28" xfId="2" applyNumberFormat="1" applyBorder="1" applyAlignment="1" applyProtection="1">
      <alignment horizontal="center" vertical="center"/>
      <protection locked="0"/>
    </xf>
    <xf numFmtId="0" fontId="3" fillId="0" borderId="10" xfId="0" applyFont="1" applyBorder="1" applyAlignment="1">
      <alignment horizontal="center" vertical="top" wrapText="1"/>
    </xf>
    <xf numFmtId="0" fontId="3" fillId="0" borderId="0" xfId="0" applyFont="1" applyAlignment="1">
      <alignment horizontal="right" vertical="center"/>
    </xf>
    <xf numFmtId="0" fontId="6" fillId="0" borderId="0" xfId="0" applyFont="1" applyAlignment="1">
      <alignment horizontal="left" vertical="center" indent="1"/>
    </xf>
    <xf numFmtId="0" fontId="6" fillId="0" borderId="26" xfId="0" applyFont="1" applyBorder="1" applyAlignment="1">
      <alignment horizontal="left" vertical="center" indent="1"/>
    </xf>
    <xf numFmtId="176" fontId="13" fillId="3" borderId="57" xfId="2" applyNumberFormat="1" applyBorder="1" applyAlignment="1" applyProtection="1">
      <alignment horizontal="center" vertical="center" shrinkToFit="1"/>
      <protection locked="0"/>
    </xf>
    <xf numFmtId="176" fontId="13" fillId="3" borderId="39" xfId="2" applyNumberFormat="1" applyBorder="1" applyAlignment="1" applyProtection="1">
      <alignment horizontal="center" vertical="center" shrinkToFit="1"/>
      <protection locked="0"/>
    </xf>
    <xf numFmtId="176" fontId="13" fillId="3" borderId="29" xfId="2" applyNumberFormat="1" applyBorder="1" applyAlignment="1" applyProtection="1">
      <alignment horizontal="center" vertical="center" shrinkToFit="1"/>
      <protection locked="0"/>
    </xf>
    <xf numFmtId="0" fontId="13" fillId="4" borderId="20" xfId="2" applyNumberFormat="1" applyFill="1" applyAlignment="1" applyProtection="1">
      <alignment horizontal="center" vertical="center"/>
      <protection locked="0"/>
    </xf>
    <xf numFmtId="176" fontId="13" fillId="3" borderId="31" xfId="2" applyNumberFormat="1" applyBorder="1" applyAlignment="1" applyProtection="1">
      <alignment horizontal="center" vertical="center" wrapText="1"/>
      <protection locked="0"/>
    </xf>
    <xf numFmtId="176" fontId="13" fillId="3" borderId="28" xfId="2" applyNumberFormat="1" applyBorder="1" applyAlignment="1" applyProtection="1">
      <alignment horizontal="center" vertical="center" wrapText="1"/>
      <protection locked="0"/>
    </xf>
    <xf numFmtId="176" fontId="13" fillId="3" borderId="58" xfId="2" applyNumberFormat="1" applyBorder="1" applyAlignment="1" applyProtection="1">
      <alignment horizontal="center" vertical="center" wrapText="1"/>
      <protection locked="0"/>
    </xf>
    <xf numFmtId="176" fontId="13" fillId="3" borderId="55" xfId="2" applyNumberFormat="1" applyBorder="1" applyAlignment="1" applyProtection="1">
      <alignment horizontal="center" vertical="center" wrapText="1"/>
      <protection locked="0"/>
    </xf>
    <xf numFmtId="0" fontId="15" fillId="2" borderId="21" xfId="1" applyFont="1" applyAlignment="1" applyProtection="1">
      <alignment horizontal="center" vertical="center"/>
    </xf>
    <xf numFmtId="0" fontId="13" fillId="3" borderId="33" xfId="2" applyNumberFormat="1" applyBorder="1" applyAlignment="1" applyProtection="1">
      <alignment horizontal="center" vertical="center"/>
      <protection locked="0"/>
    </xf>
    <xf numFmtId="0" fontId="13" fillId="3" borderId="34" xfId="2" applyNumberFormat="1" applyBorder="1" applyAlignment="1" applyProtection="1">
      <alignment horizontal="center" vertical="center"/>
      <protection locked="0"/>
    </xf>
    <xf numFmtId="0" fontId="0" fillId="4" borderId="17" xfId="0" applyFill="1" applyBorder="1" applyAlignment="1" applyProtection="1">
      <alignment horizontal="center" vertical="center" wrapText="1"/>
      <protection locked="0"/>
    </xf>
    <xf numFmtId="176" fontId="13" fillId="3" borderId="60" xfId="2" applyNumberFormat="1" applyBorder="1" applyAlignment="1" applyProtection="1">
      <alignment horizontal="center" vertical="center" shrinkToFit="1"/>
      <protection locked="0"/>
    </xf>
    <xf numFmtId="176" fontId="13" fillId="3" borderId="28" xfId="2" applyNumberFormat="1" applyBorder="1" applyAlignment="1" applyProtection="1">
      <alignment horizontal="center" vertical="center" shrinkToFit="1"/>
      <protection locked="0"/>
    </xf>
    <xf numFmtId="0" fontId="13" fillId="4" borderId="29" xfId="2" applyNumberFormat="1" applyFill="1" applyBorder="1" applyAlignment="1" applyProtection="1">
      <alignment horizontal="center" vertical="center"/>
      <protection locked="0"/>
    </xf>
    <xf numFmtId="0" fontId="0" fillId="0" borderId="0" xfId="0" applyAlignment="1">
      <alignment horizontal="center" vertical="center"/>
    </xf>
    <xf numFmtId="0" fontId="22" fillId="0" borderId="15" xfId="0" applyFont="1" applyBorder="1" applyAlignment="1">
      <alignment horizontal="center" vertical="center"/>
    </xf>
    <xf numFmtId="0" fontId="22" fillId="0" borderId="16" xfId="0" applyFont="1" applyBorder="1" applyAlignment="1">
      <alignment horizontal="center" vertical="center"/>
    </xf>
    <xf numFmtId="176" fontId="12" fillId="2" borderId="22" xfId="1" applyNumberFormat="1" applyBorder="1" applyAlignment="1" applyProtection="1">
      <alignment horizontal="center" vertical="center" shrinkToFit="1"/>
    </xf>
    <xf numFmtId="176" fontId="12" fillId="2" borderId="24" xfId="1" applyNumberFormat="1" applyBorder="1" applyAlignment="1" applyProtection="1">
      <alignment horizontal="center" vertical="center" shrinkToFit="1"/>
    </xf>
    <xf numFmtId="176" fontId="12" fillId="2" borderId="23" xfId="1" applyNumberFormat="1" applyBorder="1" applyAlignment="1" applyProtection="1">
      <alignment horizontal="center" vertical="center" shrinkToFit="1"/>
    </xf>
    <xf numFmtId="176" fontId="12" fillId="2" borderId="25" xfId="1" applyNumberFormat="1" applyBorder="1" applyAlignment="1" applyProtection="1">
      <alignment horizontal="center" vertical="center" shrinkToFit="1"/>
    </xf>
    <xf numFmtId="180" fontId="13" fillId="3" borderId="20" xfId="2" applyNumberFormat="1" applyAlignment="1" applyProtection="1">
      <alignment horizontal="center" vertical="center" wrapText="1"/>
      <protection locked="0"/>
    </xf>
    <xf numFmtId="180" fontId="13" fillId="3" borderId="29" xfId="2" applyNumberFormat="1" applyBorder="1" applyAlignment="1" applyProtection="1">
      <alignment horizontal="center" vertical="center" wrapText="1"/>
      <protection locked="0"/>
    </xf>
    <xf numFmtId="0" fontId="16" fillId="2" borderId="51" xfId="1" applyFont="1" applyBorder="1" applyAlignment="1" applyProtection="1">
      <alignment horizontal="center" vertical="center" wrapText="1"/>
    </xf>
    <xf numFmtId="0" fontId="16" fillId="2" borderId="47" xfId="1" applyFont="1" applyBorder="1" applyAlignment="1" applyProtection="1">
      <alignment horizontal="center" vertical="center" wrapText="1"/>
    </xf>
    <xf numFmtId="0" fontId="16" fillId="2" borderId="49" xfId="1" applyFont="1" applyBorder="1" applyAlignment="1" applyProtection="1">
      <alignment horizontal="center" vertical="center" wrapText="1"/>
    </xf>
    <xf numFmtId="0" fontId="11" fillId="0" borderId="50"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7" xfId="0" applyFont="1" applyBorder="1" applyAlignment="1">
      <alignment horizontal="center" vertical="center" wrapText="1"/>
    </xf>
    <xf numFmtId="180" fontId="12" fillId="2" borderId="19" xfId="1" applyNumberFormat="1" applyBorder="1" applyAlignment="1" applyProtection="1">
      <alignment horizontal="center" vertical="center" wrapText="1"/>
    </xf>
    <xf numFmtId="180" fontId="12" fillId="2" borderId="14" xfId="1" applyNumberFormat="1" applyBorder="1" applyAlignment="1" applyProtection="1">
      <alignment horizontal="center" vertical="center" wrapText="1"/>
    </xf>
    <xf numFmtId="0" fontId="16" fillId="2" borderId="36" xfId="1" applyFont="1" applyBorder="1" applyAlignment="1" applyProtection="1">
      <alignment horizontal="center" vertical="center" wrapText="1"/>
    </xf>
    <xf numFmtId="0" fontId="16" fillId="2" borderId="35" xfId="1" applyNumberFormat="1" applyFont="1" applyBorder="1" applyAlignment="1" applyProtection="1">
      <alignment horizontal="center" vertical="center" wrapText="1"/>
    </xf>
    <xf numFmtId="0" fontId="16" fillId="2" borderId="48" xfId="1" applyFont="1" applyBorder="1" applyAlignment="1" applyProtection="1">
      <alignment horizontal="center" vertical="center" wrapText="1"/>
    </xf>
    <xf numFmtId="0" fontId="16" fillId="2" borderId="37" xfId="1" applyNumberFormat="1" applyFont="1" applyBorder="1" applyAlignment="1" applyProtection="1">
      <alignment horizontal="center" vertical="center" wrapText="1"/>
    </xf>
    <xf numFmtId="0" fontId="16" fillId="2" borderId="38" xfId="1" applyNumberFormat="1" applyFont="1" applyBorder="1" applyAlignment="1" applyProtection="1">
      <alignment horizontal="center" vertical="center" wrapText="1"/>
    </xf>
    <xf numFmtId="0" fontId="3" fillId="0" borderId="52" xfId="0" applyFont="1" applyBorder="1" applyAlignment="1">
      <alignment horizontal="center" vertical="center" wrapText="1"/>
    </xf>
    <xf numFmtId="0" fontId="3" fillId="0" borderId="14" xfId="0" applyFont="1" applyBorder="1" applyAlignment="1">
      <alignment horizontal="center" vertical="center" wrapText="1"/>
    </xf>
    <xf numFmtId="0" fontId="23" fillId="4" borderId="21" xfId="1" applyFont="1" applyFill="1" applyAlignment="1" applyProtection="1">
      <alignment horizontal="center" vertical="center" wrapText="1"/>
      <protection locked="0"/>
    </xf>
    <xf numFmtId="0" fontId="3" fillId="0" borderId="0" xfId="0" applyFont="1" applyAlignment="1">
      <alignment horizontal="center" shrinkToFit="1"/>
    </xf>
    <xf numFmtId="176" fontId="16" fillId="2" borderId="21" xfId="1" applyNumberFormat="1" applyFont="1" applyAlignment="1" applyProtection="1">
      <alignment horizontal="center" vertical="center"/>
    </xf>
    <xf numFmtId="176" fontId="13" fillId="3" borderId="39" xfId="2" applyNumberFormat="1" applyBorder="1" applyAlignment="1" applyProtection="1">
      <alignment horizontal="center" vertical="center" wrapText="1"/>
      <protection locked="0"/>
    </xf>
    <xf numFmtId="0" fontId="8" fillId="0" borderId="42" xfId="0" applyFont="1" applyBorder="1" applyAlignment="1">
      <alignment horizontal="left" vertical="center" wrapText="1"/>
    </xf>
    <xf numFmtId="0" fontId="8" fillId="0" borderId="41" xfId="0" applyFont="1" applyBorder="1" applyAlignment="1">
      <alignment horizontal="left" vertical="center" wrapText="1"/>
    </xf>
    <xf numFmtId="0" fontId="8" fillId="0" borderId="43" xfId="0" applyFont="1" applyBorder="1" applyAlignment="1">
      <alignment horizontal="left" vertical="center" wrapText="1"/>
    </xf>
    <xf numFmtId="0" fontId="29" fillId="0" borderId="14" xfId="0" applyFont="1" applyBorder="1" applyAlignment="1">
      <alignment horizontal="center" vertical="center" wrapText="1"/>
    </xf>
    <xf numFmtId="0" fontId="8" fillId="0" borderId="44" xfId="0" applyFont="1" applyBorder="1" applyAlignment="1">
      <alignment horizontal="center" vertical="center" wrapText="1"/>
    </xf>
    <xf numFmtId="0" fontId="8" fillId="0" borderId="40" xfId="0" applyFont="1" applyBorder="1" applyAlignment="1">
      <alignment horizontal="center" vertical="center" wrapText="1"/>
    </xf>
    <xf numFmtId="0" fontId="8" fillId="0" borderId="45" xfId="0" applyFont="1" applyBorder="1" applyAlignment="1">
      <alignment horizontal="center" vertical="center" wrapText="1"/>
    </xf>
    <xf numFmtId="0" fontId="13" fillId="3" borderId="20" xfId="2" applyAlignment="1" applyProtection="1">
      <alignment horizontal="center" vertical="center"/>
      <protection locked="0"/>
    </xf>
    <xf numFmtId="0" fontId="26" fillId="3" borderId="29" xfId="2" applyNumberFormat="1" applyFont="1" applyBorder="1" applyAlignment="1" applyProtection="1">
      <alignment horizontal="center" vertical="center"/>
      <protection locked="0"/>
    </xf>
    <xf numFmtId="0" fontId="26" fillId="3" borderId="30" xfId="2" applyNumberFormat="1" applyFont="1" applyBorder="1" applyAlignment="1" applyProtection="1">
      <alignment horizontal="center" vertical="center"/>
      <protection locked="0"/>
    </xf>
    <xf numFmtId="0" fontId="26" fillId="3" borderId="31" xfId="2" applyNumberFormat="1" applyFont="1" applyBorder="1" applyAlignment="1" applyProtection="1">
      <alignment horizontal="center" vertical="center"/>
      <protection locked="0"/>
    </xf>
    <xf numFmtId="0" fontId="0" fillId="3" borderId="29" xfId="2" applyNumberFormat="1" applyFont="1" applyBorder="1" applyAlignment="1" applyProtection="1">
      <alignment horizontal="center" vertical="center" wrapText="1"/>
      <protection locked="0"/>
    </xf>
    <xf numFmtId="0" fontId="0" fillId="3" borderId="31" xfId="2" applyNumberFormat="1" applyFont="1" applyBorder="1" applyAlignment="1" applyProtection="1">
      <alignment horizontal="center" vertical="center" wrapText="1"/>
      <protection locked="0"/>
    </xf>
    <xf numFmtId="180" fontId="16" fillId="3" borderId="29" xfId="2" applyNumberFormat="1" applyFont="1" applyBorder="1" applyAlignment="1" applyProtection="1">
      <alignment horizontal="center" vertical="center"/>
      <protection locked="0"/>
    </xf>
    <xf numFmtId="180" fontId="16" fillId="3" borderId="30" xfId="2" applyNumberFormat="1" applyFont="1" applyBorder="1" applyAlignment="1" applyProtection="1">
      <alignment horizontal="center" vertical="center"/>
      <protection locked="0"/>
    </xf>
    <xf numFmtId="180" fontId="16" fillId="3" borderId="31" xfId="2" applyNumberFormat="1" applyFont="1" applyBorder="1" applyAlignment="1" applyProtection="1">
      <alignment horizontal="center" vertical="center"/>
      <protection locked="0"/>
    </xf>
    <xf numFmtId="176" fontId="26" fillId="3" borderId="20" xfId="2" applyNumberFormat="1" applyFont="1" applyAlignment="1" applyProtection="1">
      <alignment horizontal="center" vertical="center" wrapText="1"/>
      <protection locked="0"/>
    </xf>
    <xf numFmtId="180" fontId="16" fillId="2" borderId="21" xfId="1" applyNumberFormat="1" applyFont="1" applyAlignment="1" applyProtection="1">
      <alignment horizontal="center" vertical="center"/>
    </xf>
    <xf numFmtId="180" fontId="16" fillId="5" borderId="29" xfId="2" applyNumberFormat="1" applyFont="1" applyFill="1" applyBorder="1" applyAlignment="1" applyProtection="1">
      <alignment horizontal="center" vertical="center"/>
    </xf>
    <xf numFmtId="180" fontId="16" fillId="5" borderId="30" xfId="2" applyNumberFormat="1" applyFont="1" applyFill="1" applyBorder="1" applyAlignment="1" applyProtection="1">
      <alignment horizontal="center" vertical="center"/>
    </xf>
    <xf numFmtId="180" fontId="16" fillId="5" borderId="31" xfId="2" applyNumberFormat="1" applyFont="1" applyFill="1" applyBorder="1" applyAlignment="1" applyProtection="1">
      <alignment horizontal="center" vertical="center"/>
    </xf>
    <xf numFmtId="179" fontId="13" fillId="3" borderId="69" xfId="2" applyNumberFormat="1" applyBorder="1" applyAlignment="1" applyProtection="1">
      <alignment horizontal="center" vertical="center" wrapText="1"/>
    </xf>
    <xf numFmtId="0" fontId="13" fillId="3" borderId="67" xfId="2" applyBorder="1" applyAlignment="1" applyProtection="1">
      <alignment horizontal="center" vertical="center"/>
    </xf>
    <xf numFmtId="0" fontId="13" fillId="3" borderId="68" xfId="2" applyBorder="1" applyAlignment="1" applyProtection="1">
      <alignment horizontal="center" vertical="center"/>
    </xf>
    <xf numFmtId="179" fontId="13" fillId="3" borderId="66" xfId="2" applyNumberFormat="1" applyBorder="1" applyAlignment="1" applyProtection="1">
      <alignment horizontal="center" vertical="center" wrapText="1"/>
    </xf>
  </cellXfs>
  <cellStyles count="5">
    <cellStyle name="出力" xfId="1" builtinId="21"/>
    <cellStyle name="入力" xfId="2" builtinId="20"/>
    <cellStyle name="標準" xfId="0" builtinId="0"/>
    <cellStyle name="標準 2" xfId="4" xr:uid="{00000000-0005-0000-0000-000003000000}"/>
    <cellStyle name="標準 2 2" xfId="3" xr:uid="{00000000-0005-0000-0000-000004000000}"/>
  </cellStyles>
  <dxfs count="8">
    <dxf>
      <numFmt numFmtId="183" formatCode="&quot;死&quot;"/>
    </dxf>
    <dxf>
      <numFmt numFmtId="184" formatCode="&quot;生&quot;"/>
    </dxf>
    <dxf>
      <numFmt numFmtId="183" formatCode="&quot;死&quot;"/>
    </dxf>
    <dxf>
      <numFmt numFmtId="184" formatCode="&quot;生&quot;"/>
    </dxf>
    <dxf>
      <numFmt numFmtId="183" formatCode="&quot;死&quot;"/>
    </dxf>
    <dxf>
      <numFmt numFmtId="184" formatCode="&quot;生&quot;"/>
    </dxf>
    <dxf>
      <numFmt numFmtId="183" formatCode="&quot;死&quot;"/>
    </dxf>
    <dxf>
      <numFmt numFmtId="184" formatCode="&quot;生&quot;"/>
    </dxf>
  </dxfs>
  <tableStyles count="0" defaultTableStyle="TableStyleMedium9" defaultPivotStyle="PivotStyleLight16"/>
  <colors>
    <mruColors>
      <color rgb="FFFAC090"/>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36"/>
  <sheetViews>
    <sheetView tabSelected="1" view="pageBreakPreview" zoomScaleNormal="90" zoomScaleSheetLayoutView="100" workbookViewId="0">
      <selection activeCell="R1" sqref="R1:U1"/>
    </sheetView>
  </sheetViews>
  <sheetFormatPr defaultColWidth="4.6640625" defaultRowHeight="13.2"/>
  <cols>
    <col min="1" max="1" width="2.6640625" customWidth="1"/>
    <col min="2" max="4" width="4.6640625" customWidth="1"/>
    <col min="5" max="5" width="5.6640625" customWidth="1"/>
    <col min="6" max="6" width="2.6640625" customWidth="1"/>
    <col min="7" max="8" width="5.6640625" customWidth="1"/>
    <col min="9" max="9" width="2.6640625" customWidth="1"/>
    <col min="10" max="10" width="5.6640625" customWidth="1"/>
    <col min="11" max="11" width="4.6640625" customWidth="1"/>
    <col min="12" max="12" width="5.5546875" customWidth="1"/>
    <col min="13" max="13" width="5.6640625" customWidth="1"/>
    <col min="14" max="14" width="4.5546875" customWidth="1"/>
    <col min="15" max="15" width="5.6640625" customWidth="1"/>
    <col min="16" max="20" width="4.6640625" customWidth="1"/>
    <col min="21" max="21" width="6.6640625" customWidth="1"/>
    <col min="22" max="23" width="4.6640625" customWidth="1"/>
    <col min="24" max="24" width="4.6640625" hidden="1" customWidth="1"/>
    <col min="25" max="26" width="4.6640625" customWidth="1"/>
    <col min="27" max="27" width="4.6640625" hidden="1" customWidth="1"/>
  </cols>
  <sheetData>
    <row r="1" spans="1:24" ht="24.9" customHeight="1">
      <c r="O1" s="66" t="s">
        <v>17</v>
      </c>
      <c r="P1" s="66"/>
      <c r="Q1" s="67"/>
      <c r="R1" s="63"/>
      <c r="S1" s="64"/>
      <c r="T1" s="64"/>
      <c r="U1" s="65"/>
    </row>
    <row r="2" spans="1:24" ht="9.9" customHeight="1"/>
    <row r="3" spans="1:24" ht="24.9" customHeight="1">
      <c r="A3" s="68" t="s">
        <v>8</v>
      </c>
      <c r="B3" s="68"/>
      <c r="C3" s="68"/>
      <c r="D3" s="68"/>
      <c r="E3" s="68"/>
      <c r="F3" s="68"/>
      <c r="G3" s="68"/>
      <c r="H3" s="68"/>
      <c r="I3" s="68"/>
      <c r="J3" s="68"/>
      <c r="K3" s="68"/>
      <c r="L3" s="68"/>
      <c r="M3" s="68"/>
      <c r="N3" s="68"/>
      <c r="O3" s="68"/>
      <c r="P3" s="68"/>
      <c r="Q3" s="68"/>
      <c r="R3" s="68"/>
      <c r="S3" s="68"/>
      <c r="T3" s="68"/>
      <c r="U3" s="68"/>
    </row>
    <row r="4" spans="1:24" ht="9.9" customHeight="1" thickBot="1">
      <c r="A4" s="3"/>
    </row>
    <row r="5" spans="1:24" ht="20.100000000000001" customHeight="1">
      <c r="B5" s="78" t="s">
        <v>39</v>
      </c>
      <c r="C5" s="78"/>
      <c r="D5" s="78"/>
      <c r="E5" s="78"/>
      <c r="F5" s="78"/>
      <c r="G5" s="78"/>
      <c r="H5" s="76" t="s">
        <v>5</v>
      </c>
      <c r="I5" s="76"/>
      <c r="J5" s="77"/>
      <c r="K5" s="74">
        <v>8</v>
      </c>
      <c r="L5" s="75"/>
    </row>
    <row r="6" spans="1:24" ht="20.100000000000001" customHeight="1" thickBot="1">
      <c r="B6" s="78"/>
      <c r="C6" s="78"/>
      <c r="D6" s="78"/>
      <c r="E6" s="78"/>
      <c r="F6" s="78"/>
      <c r="G6" s="78"/>
      <c r="H6" s="76" t="s">
        <v>6</v>
      </c>
      <c r="I6" s="76"/>
      <c r="J6" s="77"/>
      <c r="K6" s="69">
        <v>5</v>
      </c>
      <c r="L6" s="70"/>
    </row>
    <row r="7" spans="1:24" ht="9.9" customHeight="1">
      <c r="A7" s="15"/>
      <c r="B7" s="15"/>
      <c r="C7" s="15"/>
      <c r="D7" s="6"/>
    </row>
    <row r="8" spans="1:24" ht="24.9" customHeight="1">
      <c r="A8" s="15"/>
      <c r="B8" s="15"/>
      <c r="C8" s="15"/>
      <c r="D8" s="6"/>
      <c r="F8" s="4"/>
      <c r="G8" s="5"/>
      <c r="K8" s="73" t="s">
        <v>7</v>
      </c>
      <c r="L8" s="73"/>
      <c r="M8" s="73"/>
      <c r="N8" s="16" t="s">
        <v>9</v>
      </c>
      <c r="O8" s="90"/>
      <c r="P8" s="91"/>
      <c r="Q8" t="s">
        <v>32</v>
      </c>
      <c r="R8" s="35"/>
      <c r="S8" t="s">
        <v>31</v>
      </c>
      <c r="T8" s="35"/>
      <c r="U8" t="s">
        <v>30</v>
      </c>
    </row>
    <row r="9" spans="1:24" ht="9.9" customHeight="1" thickBot="1">
      <c r="A9" s="5"/>
      <c r="F9" s="5"/>
    </row>
    <row r="10" spans="1:24" ht="5.0999999999999996" customHeight="1">
      <c r="D10" s="22"/>
      <c r="E10" s="24"/>
      <c r="F10" s="25"/>
      <c r="G10" s="24"/>
      <c r="H10" s="25"/>
      <c r="I10" s="24"/>
      <c r="J10" s="25"/>
      <c r="K10" s="23"/>
      <c r="L10" s="24"/>
      <c r="M10" s="25"/>
      <c r="N10" s="24"/>
      <c r="O10" s="25"/>
      <c r="P10" s="24"/>
      <c r="Q10" s="25"/>
      <c r="R10" s="24"/>
    </row>
    <row r="11" spans="1:24" ht="15" customHeight="1">
      <c r="D11" s="53" t="s">
        <v>21</v>
      </c>
      <c r="E11" s="53"/>
      <c r="F11" s="53" t="s">
        <v>23</v>
      </c>
      <c r="G11" s="53"/>
      <c r="H11" s="53" t="s">
        <v>3</v>
      </c>
      <c r="I11" s="53"/>
      <c r="J11" s="53" t="s">
        <v>2</v>
      </c>
      <c r="K11" s="53"/>
      <c r="L11" s="53"/>
      <c r="M11" s="56" t="s">
        <v>26</v>
      </c>
      <c r="N11" s="58"/>
      <c r="O11" s="56" t="s">
        <v>27</v>
      </c>
      <c r="P11" s="56"/>
      <c r="Q11" s="56" t="s">
        <v>28</v>
      </c>
      <c r="R11" s="56"/>
    </row>
    <row r="12" spans="1:24" ht="30" customHeight="1">
      <c r="D12" s="53"/>
      <c r="E12" s="53"/>
      <c r="F12" s="53"/>
      <c r="G12" s="53"/>
      <c r="H12" s="81" t="s">
        <v>22</v>
      </c>
      <c r="I12" s="81"/>
      <c r="J12" s="18"/>
      <c r="L12" s="19"/>
      <c r="M12" s="53" t="s">
        <v>37</v>
      </c>
      <c r="N12" s="53"/>
      <c r="O12" s="53" t="s">
        <v>29</v>
      </c>
      <c r="P12" s="53"/>
      <c r="Q12" s="53" t="s">
        <v>38</v>
      </c>
      <c r="R12" s="53"/>
      <c r="X12" t="s">
        <v>18</v>
      </c>
    </row>
    <row r="13" spans="1:24" ht="20.100000000000001" customHeight="1" thickBot="1">
      <c r="D13" s="17"/>
      <c r="E13" s="20"/>
      <c r="F13" s="54" t="s">
        <v>24</v>
      </c>
      <c r="G13" s="54"/>
      <c r="H13" s="54"/>
      <c r="I13" s="54"/>
      <c r="J13" s="60" t="s">
        <v>66</v>
      </c>
      <c r="K13" s="61"/>
      <c r="L13" s="62"/>
      <c r="M13" s="54" t="s">
        <v>25</v>
      </c>
      <c r="N13" s="54"/>
      <c r="O13" s="100"/>
      <c r="P13" s="100"/>
      <c r="Q13" s="54" t="s">
        <v>25</v>
      </c>
      <c r="R13" s="54"/>
      <c r="X13" t="s">
        <v>19</v>
      </c>
    </row>
    <row r="14" spans="1:24" ht="30" customHeight="1">
      <c r="D14" s="79"/>
      <c r="E14" s="80"/>
      <c r="F14" s="98"/>
      <c r="G14" s="98"/>
      <c r="H14" s="99"/>
      <c r="I14" s="99"/>
      <c r="J14" s="50"/>
      <c r="K14" s="173" t="s">
        <v>9</v>
      </c>
      <c r="L14" s="46"/>
      <c r="M14" s="104"/>
      <c r="N14" s="105"/>
      <c r="O14" s="109"/>
      <c r="P14" s="109"/>
      <c r="Q14" s="71" t="str">
        <f>IF(H14="","",IF(OR(H14=1,H14="生")=TRUE,"0.875未満",IF(M14="","0.875未満",IF(ISNUMBER(M14)=FALSE,"0.875未満",IF(ROUNDDOWN(M14*O14,3)=0,"0.875未満",ROUNDDOWN(M14*O14,3))))))</f>
        <v/>
      </c>
      <c r="R14" s="71"/>
      <c r="W14" s="7"/>
      <c r="X14" t="e">
        <f t="shared" ref="X14:X23" si="0">SUBSTITUTE(Q14,"0.875未満",0)*1</f>
        <v>#VALUE!</v>
      </c>
    </row>
    <row r="15" spans="1:24" ht="30" customHeight="1">
      <c r="D15" s="72"/>
      <c r="E15" s="72"/>
      <c r="F15" s="89"/>
      <c r="G15" s="89"/>
      <c r="H15" s="59"/>
      <c r="I15" s="59"/>
      <c r="J15" s="51"/>
      <c r="K15" s="171" t="s">
        <v>9</v>
      </c>
      <c r="L15" s="47"/>
      <c r="M15" s="55"/>
      <c r="N15" s="106"/>
      <c r="O15" s="110"/>
      <c r="P15" s="111"/>
      <c r="Q15" s="71" t="str">
        <f>IF(H15="","",IF(OR(H15=1,H15="生")=TRUE,"0.875未満",IF(M15="","0.875未満",IF(ISNUMBER(M15)=FALSE,"0.875未満",IF(ROUNDDOWN(M15*O15,3)=0,"0.875未満",ROUNDDOWN(M15*O15,3))))))</f>
        <v/>
      </c>
      <c r="R15" s="71"/>
      <c r="W15" s="7"/>
      <c r="X15" t="e">
        <f t="shared" si="0"/>
        <v>#VALUE!</v>
      </c>
    </row>
    <row r="16" spans="1:24" ht="30" customHeight="1">
      <c r="D16" s="72"/>
      <c r="E16" s="72"/>
      <c r="F16" s="89"/>
      <c r="G16" s="89"/>
      <c r="H16" s="107"/>
      <c r="I16" s="107"/>
      <c r="J16" s="51"/>
      <c r="K16" s="171" t="s">
        <v>9</v>
      </c>
      <c r="L16" s="47"/>
      <c r="M16" s="55"/>
      <c r="N16" s="55"/>
      <c r="O16" s="87"/>
      <c r="P16" s="87"/>
      <c r="Q16" s="71" t="str">
        <f t="shared" ref="Q16:Q23" si="1">IF(H16="","",IF(OR(H16=1,H16="生")=TRUE,"0.875未満",IF(M16="","0.875未満",IF(ISNUMBER(M16)=FALSE,"0.875未満",IF(ROUNDDOWN(M16*O16,3)=0,"0.875未満",ROUNDDOWN(M16*O16,3))))))</f>
        <v/>
      </c>
      <c r="R16" s="71"/>
      <c r="W16" s="7"/>
      <c r="X16" t="e">
        <f t="shared" si="0"/>
        <v>#VALUE!</v>
      </c>
    </row>
    <row r="17" spans="1:26" ht="30" customHeight="1">
      <c r="D17" s="72"/>
      <c r="E17" s="72"/>
      <c r="F17" s="89"/>
      <c r="G17" s="89"/>
      <c r="H17" s="59"/>
      <c r="I17" s="59"/>
      <c r="J17" s="51"/>
      <c r="K17" s="171" t="s">
        <v>69</v>
      </c>
      <c r="L17" s="47"/>
      <c r="M17" s="55"/>
      <c r="N17" s="55"/>
      <c r="O17" s="87"/>
      <c r="P17" s="87"/>
      <c r="Q17" s="71" t="str">
        <f t="shared" si="1"/>
        <v/>
      </c>
      <c r="R17" s="71"/>
      <c r="W17" s="7"/>
      <c r="X17" t="e">
        <f t="shared" si="0"/>
        <v>#VALUE!</v>
      </c>
    </row>
    <row r="18" spans="1:26" ht="30" customHeight="1">
      <c r="D18" s="72"/>
      <c r="E18" s="72"/>
      <c r="F18" s="89"/>
      <c r="G18" s="89"/>
      <c r="H18" s="59"/>
      <c r="I18" s="59"/>
      <c r="J18" s="51"/>
      <c r="K18" s="171" t="s">
        <v>69</v>
      </c>
      <c r="L18" s="48"/>
      <c r="M18" s="55"/>
      <c r="N18" s="55"/>
      <c r="O18" s="87"/>
      <c r="P18" s="87"/>
      <c r="Q18" s="71" t="str">
        <f t="shared" si="1"/>
        <v/>
      </c>
      <c r="R18" s="71"/>
      <c r="W18" s="7"/>
      <c r="X18" t="e">
        <f t="shared" si="0"/>
        <v>#VALUE!</v>
      </c>
      <c r="Z18" s="8"/>
    </row>
    <row r="19" spans="1:26" ht="30" customHeight="1">
      <c r="D19" s="72"/>
      <c r="E19" s="72"/>
      <c r="F19" s="89"/>
      <c r="G19" s="89"/>
      <c r="H19" s="59"/>
      <c r="I19" s="86"/>
      <c r="J19" s="52"/>
      <c r="K19" s="171" t="s">
        <v>69</v>
      </c>
      <c r="L19" s="49"/>
      <c r="M19" s="57"/>
      <c r="N19" s="55"/>
      <c r="O19" s="87"/>
      <c r="P19" s="87"/>
      <c r="Q19" s="71" t="str">
        <f t="shared" si="1"/>
        <v/>
      </c>
      <c r="R19" s="71"/>
      <c r="W19" s="7"/>
      <c r="X19" t="e">
        <f t="shared" si="0"/>
        <v>#VALUE!</v>
      </c>
    </row>
    <row r="20" spans="1:26" ht="30" customHeight="1">
      <c r="D20" s="72"/>
      <c r="E20" s="72"/>
      <c r="F20" s="89"/>
      <c r="G20" s="89"/>
      <c r="H20" s="59"/>
      <c r="I20" s="86"/>
      <c r="J20" s="52"/>
      <c r="K20" s="171" t="s">
        <v>69</v>
      </c>
      <c r="L20" s="49"/>
      <c r="M20" s="57"/>
      <c r="N20" s="55"/>
      <c r="O20" s="87"/>
      <c r="P20" s="87"/>
      <c r="Q20" s="71" t="str">
        <f t="shared" si="1"/>
        <v/>
      </c>
      <c r="R20" s="71"/>
      <c r="W20" s="7"/>
      <c r="X20" t="e">
        <f t="shared" si="0"/>
        <v>#VALUE!</v>
      </c>
    </row>
    <row r="21" spans="1:26" ht="30" customHeight="1">
      <c r="D21" s="72"/>
      <c r="E21" s="72"/>
      <c r="F21" s="89"/>
      <c r="G21" s="89"/>
      <c r="H21" s="59"/>
      <c r="I21" s="86"/>
      <c r="J21" s="52"/>
      <c r="K21" s="171" t="s">
        <v>69</v>
      </c>
      <c r="L21" s="49"/>
      <c r="M21" s="57"/>
      <c r="N21" s="55"/>
      <c r="O21" s="87"/>
      <c r="P21" s="87"/>
      <c r="Q21" s="71" t="str">
        <f t="shared" si="1"/>
        <v/>
      </c>
      <c r="R21" s="71"/>
      <c r="W21" s="7"/>
      <c r="X21" t="e">
        <f t="shared" si="0"/>
        <v>#VALUE!</v>
      </c>
    </row>
    <row r="22" spans="1:26" ht="30" customHeight="1">
      <c r="D22" s="72"/>
      <c r="E22" s="72"/>
      <c r="F22" s="89"/>
      <c r="G22" s="89"/>
      <c r="H22" s="59"/>
      <c r="I22" s="86"/>
      <c r="J22" s="52"/>
      <c r="K22" s="171" t="s">
        <v>69</v>
      </c>
      <c r="L22" s="49"/>
      <c r="M22" s="57"/>
      <c r="N22" s="88"/>
      <c r="O22" s="108"/>
      <c r="P22" s="87"/>
      <c r="Q22" s="71" t="str">
        <f t="shared" si="1"/>
        <v/>
      </c>
      <c r="R22" s="71"/>
      <c r="W22" s="7"/>
      <c r="X22" t="e">
        <f t="shared" si="0"/>
        <v>#VALUE!</v>
      </c>
    </row>
    <row r="23" spans="1:26" ht="30" customHeight="1">
      <c r="D23" s="72"/>
      <c r="E23" s="72"/>
      <c r="F23" s="89"/>
      <c r="G23" s="89"/>
      <c r="H23" s="59"/>
      <c r="I23" s="86"/>
      <c r="J23" s="52"/>
      <c r="K23" s="171" t="s">
        <v>9</v>
      </c>
      <c r="L23" s="49"/>
      <c r="M23" s="57"/>
      <c r="N23" s="55"/>
      <c r="O23" s="87"/>
      <c r="P23" s="87"/>
      <c r="Q23" s="71" t="str">
        <f t="shared" si="1"/>
        <v/>
      </c>
      <c r="R23" s="71"/>
      <c r="W23" s="7"/>
      <c r="X23" t="e">
        <f t="shared" si="0"/>
        <v>#VALUE!</v>
      </c>
    </row>
    <row r="24" spans="1:26" ht="20.100000000000001" customHeight="1">
      <c r="C24" s="8"/>
      <c r="D24" s="9"/>
      <c r="F24" s="9"/>
    </row>
    <row r="25" spans="1:26" ht="24.9" customHeight="1">
      <c r="A25" s="102" t="s">
        <v>10</v>
      </c>
      <c r="B25" s="102"/>
      <c r="C25" s="102"/>
      <c r="D25" s="103"/>
      <c r="E25" s="83" t="str">
        <f>IF(Q23="","",IF(LARGE(X14:X23,5)=0,"0.875未満",LARGE(X14:X23,5)))</f>
        <v/>
      </c>
      <c r="F25" s="83"/>
      <c r="G25" s="83"/>
      <c r="H25" s="83" t="str">
        <f>IF(Q23="","",IF(LARGE(X14:X23,6)=0,"0.875未満",LARGE(X14:X23,6)))</f>
        <v/>
      </c>
      <c r="I25" s="83"/>
      <c r="J25" s="83"/>
      <c r="K25" s="84" t="s">
        <v>11</v>
      </c>
      <c r="L25" s="85"/>
      <c r="M25" s="85"/>
      <c r="O25" s="83" t="str">
        <f>IF(Q23="","",IF(OR(E25="0.875未満",H25="0.875未満")=TRUE,"試験不成立",ROUNDDOWN(SUM(E25:J25)/2,3)))</f>
        <v/>
      </c>
      <c r="P25" s="83"/>
      <c r="Q25" s="83"/>
      <c r="R25" s="84" t="str">
        <f>IF(O25="試験不成立","","（MU/mL）　")</f>
        <v>（MU/mL）　</v>
      </c>
      <c r="S25" s="85"/>
      <c r="T25" s="85"/>
    </row>
    <row r="26" spans="1:26" ht="20.100000000000001" customHeight="1"/>
    <row r="27" spans="1:26" ht="20.100000000000001" customHeight="1">
      <c r="A27" s="21" t="s">
        <v>12</v>
      </c>
      <c r="B27" s="11"/>
      <c r="C27" s="11"/>
      <c r="J27" s="93" t="s">
        <v>13</v>
      </c>
      <c r="K27" s="93"/>
    </row>
    <row r="28" spans="1:26" ht="9.9" customHeight="1">
      <c r="A28" s="11"/>
      <c r="B28" s="11"/>
      <c r="D28" s="12"/>
      <c r="E28" s="10"/>
      <c r="F28" s="8"/>
      <c r="G28" s="10"/>
      <c r="H28" s="10"/>
      <c r="I28" s="10"/>
      <c r="J28" s="93"/>
      <c r="K28" s="93"/>
      <c r="L28" s="10"/>
      <c r="M28" s="10"/>
      <c r="O28" s="10"/>
      <c r="P28" s="10"/>
      <c r="Q28" s="10"/>
      <c r="R28" s="10"/>
      <c r="S28" s="10"/>
      <c r="T28" s="10"/>
      <c r="U28" s="10"/>
    </row>
    <row r="29" spans="1:26" ht="24.9" customHeight="1">
      <c r="A29" s="11"/>
      <c r="B29" s="11"/>
      <c r="D29" s="95">
        <v>0.45</v>
      </c>
      <c r="E29" s="96"/>
      <c r="F29" s="97"/>
      <c r="G29" s="85" t="s">
        <v>36</v>
      </c>
      <c r="H29" s="85"/>
      <c r="I29" s="94"/>
      <c r="J29" s="92">
        <f>IF(K6="","",ROUND(K5/(+K5+K6),2))</f>
        <v>0.62</v>
      </c>
      <c r="K29" s="92"/>
      <c r="L29" s="85" t="s">
        <v>14</v>
      </c>
      <c r="M29" s="85"/>
      <c r="O29" s="83">
        <f>IF(ISERROR(ROUNDDOWN(D29*J29,3))=TRUE,"",ROUNDDOWN(D29*J29,3))</f>
        <v>0.27900000000000003</v>
      </c>
      <c r="P29" s="83"/>
      <c r="Q29" s="83"/>
      <c r="R29" s="85" t="s">
        <v>35</v>
      </c>
      <c r="S29" s="85"/>
      <c r="T29" s="85"/>
      <c r="U29" s="85"/>
    </row>
    <row r="30" spans="1:26" ht="20.100000000000001" customHeight="1">
      <c r="A30" s="11"/>
      <c r="B30" s="11"/>
      <c r="D30" s="12"/>
      <c r="E30" s="10"/>
      <c r="F30" s="8"/>
      <c r="G30" s="10"/>
      <c r="J30" s="1"/>
      <c r="K30" s="1"/>
      <c r="L30" s="1"/>
      <c r="M30" s="1"/>
      <c r="N30" s="1"/>
      <c r="O30" s="1"/>
      <c r="P30" s="1"/>
      <c r="Q30" s="1"/>
      <c r="R30" s="1"/>
      <c r="S30" s="1"/>
      <c r="T30" s="1"/>
    </row>
    <row r="31" spans="1:26" ht="24.9" customHeight="1">
      <c r="B31" s="2"/>
      <c r="C31" s="82" t="s">
        <v>15</v>
      </c>
      <c r="D31" s="82"/>
      <c r="E31" s="82"/>
      <c r="F31" s="82"/>
      <c r="G31" s="82"/>
      <c r="H31" s="82"/>
      <c r="I31" s="82"/>
      <c r="J31" s="82"/>
      <c r="L31" s="83" t="str">
        <f>IF(Q23="","",IF(O25="試験不成立","試験不成立",ROUNDDOWN(O29/O25,3)))</f>
        <v/>
      </c>
      <c r="M31" s="83"/>
      <c r="N31" s="83"/>
      <c r="O31" s="82" t="str">
        <f>IF(L31="試験不成立","","（FDA-STX µg/MU）")</f>
        <v>（FDA-STX µg/MU）</v>
      </c>
      <c r="P31" s="82"/>
      <c r="Q31" s="82"/>
      <c r="R31" s="82"/>
      <c r="S31" s="82"/>
    </row>
    <row r="32" spans="1:26" ht="9.9" customHeight="1">
      <c r="A32" s="11"/>
      <c r="B32" s="11"/>
      <c r="D32" s="12"/>
      <c r="E32" s="10"/>
      <c r="F32" s="8"/>
      <c r="G32" s="10"/>
      <c r="H32" s="10"/>
      <c r="I32" s="10"/>
      <c r="J32" s="10"/>
      <c r="K32" s="10"/>
      <c r="L32" s="10"/>
      <c r="M32" s="10"/>
      <c r="N32" s="10"/>
      <c r="O32" s="10"/>
      <c r="P32" s="10"/>
    </row>
    <row r="33" spans="1:5" ht="15" customHeight="1">
      <c r="A33" s="101" t="s">
        <v>62</v>
      </c>
      <c r="B33" s="101"/>
      <c r="C33" s="13" t="s">
        <v>20</v>
      </c>
    </row>
    <row r="34" spans="1:5" ht="15" customHeight="1">
      <c r="C34" s="13" t="s">
        <v>58</v>
      </c>
    </row>
    <row r="36" spans="1:5">
      <c r="E36" s="14"/>
    </row>
  </sheetData>
  <sheetProtection algorithmName="SHA-512" hashValue="cmbYOs+PE3TlT0G4KOGfEWaMRMUbAv/okm4p8+5KWD8NoB94Rei6pQiBoIX+CK1cZUN0NJ/BVvxMWOvE/lDd+Q==" saltValue="DqTvZDRJnDPWdNEqfKuKxw==" spinCount="100000" sheet="1" selectLockedCells="1"/>
  <mergeCells count="103">
    <mergeCell ref="A33:B33"/>
    <mergeCell ref="A25:D25"/>
    <mergeCell ref="O25:Q25"/>
    <mergeCell ref="Q13:R13"/>
    <mergeCell ref="Q14:R14"/>
    <mergeCell ref="Q15:R15"/>
    <mergeCell ref="Q16:R16"/>
    <mergeCell ref="Q21:R21"/>
    <mergeCell ref="Q22:R22"/>
    <mergeCell ref="H22:I22"/>
    <mergeCell ref="H23:I23"/>
    <mergeCell ref="H19:I19"/>
    <mergeCell ref="H20:I20"/>
    <mergeCell ref="M14:N14"/>
    <mergeCell ref="M15:N15"/>
    <mergeCell ref="H15:I15"/>
    <mergeCell ref="H16:I16"/>
    <mergeCell ref="E25:G25"/>
    <mergeCell ref="H25:J25"/>
    <mergeCell ref="O22:P22"/>
    <mergeCell ref="O23:P23"/>
    <mergeCell ref="M23:N23"/>
    <mergeCell ref="O14:P14"/>
    <mergeCell ref="O15:P15"/>
    <mergeCell ref="O29:Q29"/>
    <mergeCell ref="R29:U29"/>
    <mergeCell ref="L29:M29"/>
    <mergeCell ref="J29:K29"/>
    <mergeCell ref="J27:K28"/>
    <mergeCell ref="G29:I29"/>
    <mergeCell ref="D29:F29"/>
    <mergeCell ref="F14:G14"/>
    <mergeCell ref="F15:G15"/>
    <mergeCell ref="F16:G16"/>
    <mergeCell ref="H14:I14"/>
    <mergeCell ref="D21:E21"/>
    <mergeCell ref="Q19:R19"/>
    <mergeCell ref="Q20:R20"/>
    <mergeCell ref="O19:P19"/>
    <mergeCell ref="O20:P20"/>
    <mergeCell ref="O21:P21"/>
    <mergeCell ref="O31:S31"/>
    <mergeCell ref="L31:N31"/>
    <mergeCell ref="C31:J31"/>
    <mergeCell ref="K25:M25"/>
    <mergeCell ref="H21:I21"/>
    <mergeCell ref="O17:P17"/>
    <mergeCell ref="Q23:R23"/>
    <mergeCell ref="M21:N21"/>
    <mergeCell ref="Q18:R18"/>
    <mergeCell ref="M22:N22"/>
    <mergeCell ref="O18:P18"/>
    <mergeCell ref="R25:T25"/>
    <mergeCell ref="D22:E22"/>
    <mergeCell ref="D23:E23"/>
    <mergeCell ref="F17:G17"/>
    <mergeCell ref="F18:G18"/>
    <mergeCell ref="F19:G19"/>
    <mergeCell ref="D19:E19"/>
    <mergeCell ref="D20:E20"/>
    <mergeCell ref="D18:E18"/>
    <mergeCell ref="F20:G20"/>
    <mergeCell ref="F21:G21"/>
    <mergeCell ref="F23:G23"/>
    <mergeCell ref="F22:G22"/>
    <mergeCell ref="M20:N20"/>
    <mergeCell ref="O11:P11"/>
    <mergeCell ref="M11:N11"/>
    <mergeCell ref="H17:I17"/>
    <mergeCell ref="H18:I18"/>
    <mergeCell ref="J13:L13"/>
    <mergeCell ref="R1:U1"/>
    <mergeCell ref="O1:Q1"/>
    <mergeCell ref="A3:U3"/>
    <mergeCell ref="K6:L6"/>
    <mergeCell ref="Q17:R17"/>
    <mergeCell ref="D16:E16"/>
    <mergeCell ref="D17:E17"/>
    <mergeCell ref="D15:E15"/>
    <mergeCell ref="M12:N12"/>
    <mergeCell ref="K8:M8"/>
    <mergeCell ref="K5:L5"/>
    <mergeCell ref="H5:J5"/>
    <mergeCell ref="H6:J6"/>
    <mergeCell ref="B5:G6"/>
    <mergeCell ref="D14:E14"/>
    <mergeCell ref="H12:I13"/>
    <mergeCell ref="O16:P16"/>
    <mergeCell ref="O8:P8"/>
    <mergeCell ref="F11:G12"/>
    <mergeCell ref="F13:G13"/>
    <mergeCell ref="D11:E12"/>
    <mergeCell ref="M16:N16"/>
    <mergeCell ref="M17:N17"/>
    <mergeCell ref="Q11:R11"/>
    <mergeCell ref="H11:I11"/>
    <mergeCell ref="M18:N18"/>
    <mergeCell ref="M19:N19"/>
    <mergeCell ref="J11:L11"/>
    <mergeCell ref="Q12:R12"/>
    <mergeCell ref="M13:N13"/>
    <mergeCell ref="O12:P12"/>
    <mergeCell ref="O13:P13"/>
  </mergeCells>
  <phoneticPr fontId="2"/>
  <conditionalFormatting sqref="H14:H23">
    <cfRule type="cellIs" dxfId="7" priority="1" stopIfTrue="1" operator="equal">
      <formula>1</formula>
    </cfRule>
    <cfRule type="cellIs" dxfId="6" priority="2" stopIfTrue="1" operator="equal">
      <formula>2</formula>
    </cfRule>
  </conditionalFormatting>
  <dataValidations count="1">
    <dataValidation type="list" allowBlank="1" showInputMessage="1" sqref="H14:H23" xr:uid="{00000000-0002-0000-0300-000000000000}">
      <formula1>$X$12:$X$13</formula1>
    </dataValidation>
  </dataValidations>
  <printOptions horizontalCentered="1"/>
  <pageMargins left="0.59055118110236227" right="0.19685039370078741" top="0.78740157480314965" bottom="0.59055118110236227" header="0.39370078740157483" footer="0.39370078740157483"/>
  <pageSetup paperSize="9" scale="92" orientation="portrait" r:id="rId1"/>
  <headerFooter>
    <oddHeader>&amp;L&amp;"ＭＳ Ｐ明朝,標準"返送書類 計算表 1/4&amp;R&amp;"ＭＳ Ｐ明朝,標準"調査番号 25PS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49"/>
  <sheetViews>
    <sheetView view="pageBreakPreview" zoomScaleNormal="80" zoomScaleSheetLayoutView="100" workbookViewId="0">
      <selection activeCell="K6" sqref="K6:L6"/>
    </sheetView>
  </sheetViews>
  <sheetFormatPr defaultColWidth="4.6640625" defaultRowHeight="13.2"/>
  <cols>
    <col min="1" max="1" width="2.6640625" customWidth="1"/>
    <col min="2" max="4" width="4.6640625" customWidth="1"/>
    <col min="5" max="5" width="5.6640625" customWidth="1"/>
    <col min="6" max="6" width="2.6640625" customWidth="1"/>
    <col min="7" max="8" width="5.6640625" customWidth="1"/>
    <col min="9" max="9" width="2.6640625" customWidth="1"/>
    <col min="10" max="10" width="5.6640625" customWidth="1"/>
    <col min="11" max="11" width="4.6640625" customWidth="1"/>
    <col min="12" max="12" width="5.5546875" customWidth="1"/>
    <col min="13" max="13" width="5.6640625" customWidth="1"/>
    <col min="14" max="14" width="4.5546875" customWidth="1"/>
    <col min="15" max="15" width="5.6640625" customWidth="1"/>
    <col min="16" max="20" width="4.6640625" customWidth="1"/>
    <col min="21" max="21" width="6.6640625" customWidth="1"/>
    <col min="22" max="23" width="4.6640625" customWidth="1"/>
    <col min="24" max="24" width="4.6640625" hidden="1" customWidth="1"/>
    <col min="25" max="26" width="4.6640625" customWidth="1"/>
    <col min="27" max="27" width="4.6640625" hidden="1" customWidth="1"/>
  </cols>
  <sheetData>
    <row r="1" spans="1:24" ht="24.9" customHeight="1">
      <c r="O1" s="66" t="s">
        <v>17</v>
      </c>
      <c r="P1" s="66"/>
      <c r="Q1" s="67"/>
      <c r="R1" s="112" t="str">
        <f>IF('CF1（1ページ）'!$R$1="","",'CF1（1ページ）'!$R$1)</f>
        <v/>
      </c>
      <c r="S1" s="112"/>
      <c r="T1" s="112"/>
      <c r="U1" s="112"/>
    </row>
    <row r="2" spans="1:24" ht="9.9" customHeight="1"/>
    <row r="3" spans="1:24" ht="24.9" customHeight="1">
      <c r="A3" s="68" t="s">
        <v>33</v>
      </c>
      <c r="B3" s="68"/>
      <c r="C3" s="68"/>
      <c r="D3" s="68"/>
      <c r="E3" s="68"/>
      <c r="F3" s="68"/>
      <c r="G3" s="68"/>
      <c r="H3" s="68"/>
      <c r="I3" s="68"/>
      <c r="J3" s="68"/>
      <c r="K3" s="68"/>
      <c r="L3" s="68"/>
      <c r="M3" s="68"/>
      <c r="N3" s="68"/>
      <c r="O3" s="68"/>
      <c r="P3" s="68"/>
      <c r="Q3" s="68"/>
      <c r="R3" s="68"/>
      <c r="S3" s="68"/>
      <c r="T3" s="68"/>
      <c r="U3" s="68"/>
    </row>
    <row r="4" spans="1:24" ht="9.9" customHeight="1" thickBot="1">
      <c r="A4" s="3"/>
    </row>
    <row r="5" spans="1:24" ht="20.100000000000001" customHeight="1">
      <c r="B5" s="78" t="s">
        <v>41</v>
      </c>
      <c r="C5" s="78"/>
      <c r="D5" s="78"/>
      <c r="E5" s="78"/>
      <c r="F5" s="78"/>
      <c r="G5" s="78"/>
      <c r="H5" s="76" t="s">
        <v>5</v>
      </c>
      <c r="I5" s="76"/>
      <c r="J5" s="77"/>
      <c r="K5" s="74">
        <v>8</v>
      </c>
      <c r="L5" s="75"/>
    </row>
    <row r="6" spans="1:24" ht="20.100000000000001" customHeight="1" thickBot="1">
      <c r="B6" s="78"/>
      <c r="C6" s="78"/>
      <c r="D6" s="78"/>
      <c r="E6" s="78"/>
      <c r="F6" s="78"/>
      <c r="G6" s="78"/>
      <c r="H6" s="76" t="s">
        <v>6</v>
      </c>
      <c r="I6" s="76"/>
      <c r="J6" s="77"/>
      <c r="K6" s="113"/>
      <c r="L6" s="114"/>
    </row>
    <row r="7" spans="1:24" ht="9.9" customHeight="1">
      <c r="A7" s="15"/>
      <c r="B7" s="15"/>
      <c r="C7" s="15"/>
      <c r="D7" s="6"/>
    </row>
    <row r="8" spans="1:24" ht="24.75" customHeight="1">
      <c r="A8" s="15"/>
      <c r="B8" s="15"/>
      <c r="C8" s="15"/>
      <c r="D8" s="6"/>
      <c r="F8" s="4"/>
      <c r="G8" s="5"/>
      <c r="K8" s="73" t="s">
        <v>7</v>
      </c>
      <c r="L8" s="73"/>
      <c r="M8" s="73"/>
      <c r="N8" s="16" t="s">
        <v>9</v>
      </c>
      <c r="O8" s="90"/>
      <c r="P8" s="91"/>
      <c r="Q8" t="s">
        <v>32</v>
      </c>
      <c r="R8" s="35"/>
      <c r="S8" t="s">
        <v>31</v>
      </c>
      <c r="T8" s="35"/>
      <c r="U8" t="s">
        <v>30</v>
      </c>
    </row>
    <row r="9" spans="1:24" ht="9.9" customHeight="1" thickBot="1">
      <c r="A9" s="5"/>
      <c r="F9" s="5"/>
    </row>
    <row r="10" spans="1:24" ht="5.0999999999999996" customHeight="1">
      <c r="D10" s="22"/>
      <c r="E10" s="24"/>
      <c r="F10" s="25"/>
      <c r="G10" s="24"/>
      <c r="H10" s="25"/>
      <c r="I10" s="24"/>
      <c r="J10" s="25"/>
      <c r="K10" s="23"/>
      <c r="L10" s="24"/>
      <c r="M10" s="25"/>
      <c r="N10" s="24"/>
      <c r="O10" s="25"/>
      <c r="P10" s="24"/>
      <c r="Q10" s="25"/>
      <c r="R10" s="24"/>
    </row>
    <row r="11" spans="1:24" ht="15" customHeight="1">
      <c r="D11" s="53" t="s">
        <v>21</v>
      </c>
      <c r="E11" s="53"/>
      <c r="F11" s="53" t="s">
        <v>23</v>
      </c>
      <c r="G11" s="53"/>
      <c r="H11" s="53" t="s">
        <v>3</v>
      </c>
      <c r="I11" s="53"/>
      <c r="J11" s="53" t="s">
        <v>2</v>
      </c>
      <c r="K11" s="53"/>
      <c r="L11" s="53"/>
      <c r="M11" s="56" t="s">
        <v>26</v>
      </c>
      <c r="N11" s="58"/>
      <c r="O11" s="56" t="s">
        <v>27</v>
      </c>
      <c r="P11" s="56"/>
      <c r="Q11" s="56" t="s">
        <v>28</v>
      </c>
      <c r="R11" s="56"/>
    </row>
    <row r="12" spans="1:24" ht="30" customHeight="1">
      <c r="D12" s="53"/>
      <c r="E12" s="53"/>
      <c r="F12" s="53"/>
      <c r="G12" s="53"/>
      <c r="H12" s="81" t="s">
        <v>22</v>
      </c>
      <c r="I12" s="81"/>
      <c r="J12" s="18"/>
      <c r="L12" s="19"/>
      <c r="M12" s="53" t="s">
        <v>37</v>
      </c>
      <c r="N12" s="53"/>
      <c r="O12" s="53" t="s">
        <v>29</v>
      </c>
      <c r="P12" s="53"/>
      <c r="Q12" s="53" t="s">
        <v>38</v>
      </c>
      <c r="R12" s="53"/>
      <c r="X12" t="s">
        <v>18</v>
      </c>
    </row>
    <row r="13" spans="1:24" ht="20.100000000000001" customHeight="1" thickBot="1">
      <c r="D13" s="17"/>
      <c r="E13" s="20"/>
      <c r="F13" s="54" t="s">
        <v>24</v>
      </c>
      <c r="G13" s="54"/>
      <c r="H13" s="54"/>
      <c r="I13" s="54"/>
      <c r="J13" s="60" t="s">
        <v>66</v>
      </c>
      <c r="K13" s="61"/>
      <c r="L13" s="62"/>
      <c r="M13" s="54" t="s">
        <v>25</v>
      </c>
      <c r="N13" s="54"/>
      <c r="O13" s="100"/>
      <c r="P13" s="100"/>
      <c r="Q13" s="54" t="s">
        <v>25</v>
      </c>
      <c r="R13" s="54"/>
      <c r="X13" t="s">
        <v>19</v>
      </c>
    </row>
    <row r="14" spans="1:24" ht="30" customHeight="1">
      <c r="D14" s="115"/>
      <c r="E14" s="115"/>
      <c r="F14" s="98"/>
      <c r="G14" s="98"/>
      <c r="H14" s="99"/>
      <c r="I14" s="99"/>
      <c r="J14" s="50"/>
      <c r="K14" s="173" t="s">
        <v>9</v>
      </c>
      <c r="L14" s="46"/>
      <c r="M14" s="116"/>
      <c r="N14" s="117"/>
      <c r="O14" s="109"/>
      <c r="P14" s="109"/>
      <c r="Q14" s="71" t="str">
        <f>IF(H14="","",IF(OR(H14=1,H14="生")=TRUE,"0.875未満",IF(M14="","0.875未満",IF(ISNUMBER(M14)=FALSE,"0.875未満",IF(ROUNDDOWN(M14*O14,3)=0,"0.875未満",ROUNDDOWN(M14*O14,3))))))</f>
        <v/>
      </c>
      <c r="R14" s="71"/>
      <c r="W14" s="7"/>
      <c r="X14" t="e">
        <f t="shared" ref="X14:X23" si="0">SUBSTITUTE(Q14,"0.875未満",0)*1</f>
        <v>#VALUE!</v>
      </c>
    </row>
    <row r="15" spans="1:24" ht="30" customHeight="1">
      <c r="D15" s="72"/>
      <c r="E15" s="72"/>
      <c r="F15" s="89"/>
      <c r="G15" s="89"/>
      <c r="H15" s="59"/>
      <c r="I15" s="86"/>
      <c r="J15" s="51"/>
      <c r="K15" s="171" t="s">
        <v>9</v>
      </c>
      <c r="L15" s="47"/>
      <c r="M15" s="57"/>
      <c r="N15" s="55"/>
      <c r="O15" s="87"/>
      <c r="P15" s="87"/>
      <c r="Q15" s="71" t="str">
        <f>IF(H15="","",IF(OR(H15=1,H15="生")=TRUE,"0.875未満",IF(M15="","0.875未満",IF(ISNUMBER(M15)=FALSE,"0.875未満",IF(ROUNDDOWN(M15*O15,3)=0,"0.875未満",ROUNDDOWN(M15*O15,3))))))</f>
        <v/>
      </c>
      <c r="R15" s="71"/>
      <c r="W15" s="7"/>
      <c r="X15" t="e">
        <f t="shared" si="0"/>
        <v>#VALUE!</v>
      </c>
    </row>
    <row r="16" spans="1:24" ht="30" customHeight="1">
      <c r="D16" s="72"/>
      <c r="E16" s="72"/>
      <c r="F16" s="89"/>
      <c r="G16" s="89"/>
      <c r="H16" s="107"/>
      <c r="I16" s="118"/>
      <c r="J16" s="51"/>
      <c r="K16" s="171" t="s">
        <v>9</v>
      </c>
      <c r="L16" s="47"/>
      <c r="M16" s="57"/>
      <c r="N16" s="55"/>
      <c r="O16" s="87"/>
      <c r="P16" s="87"/>
      <c r="Q16" s="71" t="str">
        <f t="shared" ref="Q16:Q23" si="1">IF(H16="","",IF(OR(H16=1,H16="生")=TRUE,"0.875未満",IF(M16="","0.875未満",IF(ISNUMBER(M16)=FALSE,"0.875未満",IF(ROUNDDOWN(M16*O16,3)=0,"0.875未満",ROUNDDOWN(M16*O16,3))))))</f>
        <v/>
      </c>
      <c r="R16" s="71"/>
      <c r="W16" s="7"/>
      <c r="X16" t="e">
        <f t="shared" si="0"/>
        <v>#VALUE!</v>
      </c>
    </row>
    <row r="17" spans="1:26" ht="30" customHeight="1">
      <c r="D17" s="72"/>
      <c r="E17" s="72"/>
      <c r="F17" s="89"/>
      <c r="G17" s="89"/>
      <c r="H17" s="59"/>
      <c r="I17" s="86"/>
      <c r="J17" s="51"/>
      <c r="K17" s="171" t="s">
        <v>69</v>
      </c>
      <c r="L17" s="47"/>
      <c r="M17" s="57"/>
      <c r="N17" s="55"/>
      <c r="O17" s="87"/>
      <c r="P17" s="87"/>
      <c r="Q17" s="71" t="str">
        <f t="shared" si="1"/>
        <v/>
      </c>
      <c r="R17" s="71"/>
      <c r="W17" s="7"/>
      <c r="X17" t="e">
        <f t="shared" si="0"/>
        <v>#VALUE!</v>
      </c>
    </row>
    <row r="18" spans="1:26" ht="30" customHeight="1">
      <c r="D18" s="72"/>
      <c r="E18" s="72"/>
      <c r="F18" s="89"/>
      <c r="G18" s="89"/>
      <c r="H18" s="59"/>
      <c r="I18" s="86"/>
      <c r="J18" s="51"/>
      <c r="K18" s="171" t="s">
        <v>69</v>
      </c>
      <c r="L18" s="48"/>
      <c r="M18" s="57"/>
      <c r="N18" s="55"/>
      <c r="O18" s="87"/>
      <c r="P18" s="87"/>
      <c r="Q18" s="71" t="str">
        <f t="shared" si="1"/>
        <v/>
      </c>
      <c r="R18" s="71"/>
      <c r="W18" s="7"/>
      <c r="X18" t="e">
        <f t="shared" si="0"/>
        <v>#VALUE!</v>
      </c>
      <c r="Z18" s="8"/>
    </row>
    <row r="19" spans="1:26" ht="30" customHeight="1">
      <c r="D19" s="72"/>
      <c r="E19" s="72"/>
      <c r="F19" s="89"/>
      <c r="G19" s="89"/>
      <c r="H19" s="59"/>
      <c r="I19" s="86"/>
      <c r="J19" s="52"/>
      <c r="K19" s="171" t="s">
        <v>69</v>
      </c>
      <c r="L19" s="49"/>
      <c r="M19" s="57"/>
      <c r="N19" s="55"/>
      <c r="O19" s="87"/>
      <c r="P19" s="87"/>
      <c r="Q19" s="71" t="str">
        <f t="shared" si="1"/>
        <v/>
      </c>
      <c r="R19" s="71"/>
      <c r="W19" s="7"/>
      <c r="X19" t="e">
        <f t="shared" si="0"/>
        <v>#VALUE!</v>
      </c>
    </row>
    <row r="20" spans="1:26" ht="30" customHeight="1">
      <c r="D20" s="72"/>
      <c r="E20" s="72"/>
      <c r="F20" s="89"/>
      <c r="G20" s="89"/>
      <c r="H20" s="59"/>
      <c r="I20" s="86"/>
      <c r="J20" s="52"/>
      <c r="K20" s="171" t="s">
        <v>69</v>
      </c>
      <c r="L20" s="49"/>
      <c r="M20" s="57"/>
      <c r="N20" s="55"/>
      <c r="O20" s="87"/>
      <c r="P20" s="87"/>
      <c r="Q20" s="71" t="str">
        <f t="shared" si="1"/>
        <v/>
      </c>
      <c r="R20" s="71"/>
      <c r="W20" s="7"/>
      <c r="X20" t="e">
        <f t="shared" si="0"/>
        <v>#VALUE!</v>
      </c>
    </row>
    <row r="21" spans="1:26" ht="30" customHeight="1">
      <c r="D21" s="72"/>
      <c r="E21" s="72"/>
      <c r="F21" s="89"/>
      <c r="G21" s="89"/>
      <c r="H21" s="59"/>
      <c r="I21" s="86"/>
      <c r="J21" s="52"/>
      <c r="K21" s="171" t="s">
        <v>69</v>
      </c>
      <c r="L21" s="49"/>
      <c r="M21" s="57"/>
      <c r="N21" s="55"/>
      <c r="O21" s="87"/>
      <c r="P21" s="87"/>
      <c r="Q21" s="71" t="str">
        <f t="shared" si="1"/>
        <v/>
      </c>
      <c r="R21" s="71"/>
      <c r="W21" s="7"/>
      <c r="X21" t="e">
        <f t="shared" si="0"/>
        <v>#VALUE!</v>
      </c>
    </row>
    <row r="22" spans="1:26" ht="30" customHeight="1">
      <c r="D22" s="72"/>
      <c r="E22" s="72"/>
      <c r="F22" s="89"/>
      <c r="G22" s="89"/>
      <c r="H22" s="59"/>
      <c r="I22" s="86"/>
      <c r="J22" s="52"/>
      <c r="K22" s="171" t="s">
        <v>69</v>
      </c>
      <c r="L22" s="49"/>
      <c r="M22" s="57"/>
      <c r="N22" s="55"/>
      <c r="O22" s="87"/>
      <c r="P22" s="87"/>
      <c r="Q22" s="71" t="str">
        <f t="shared" si="1"/>
        <v/>
      </c>
      <c r="R22" s="71"/>
      <c r="W22" s="7"/>
      <c r="X22" t="e">
        <f t="shared" si="0"/>
        <v>#VALUE!</v>
      </c>
    </row>
    <row r="23" spans="1:26" ht="30" customHeight="1">
      <c r="D23" s="72"/>
      <c r="E23" s="72"/>
      <c r="F23" s="89"/>
      <c r="G23" s="89"/>
      <c r="H23" s="59"/>
      <c r="I23" s="86"/>
      <c r="J23" s="52"/>
      <c r="K23" s="171" t="s">
        <v>9</v>
      </c>
      <c r="L23" s="49"/>
      <c r="M23" s="57"/>
      <c r="N23" s="55"/>
      <c r="O23" s="87"/>
      <c r="P23" s="87"/>
      <c r="Q23" s="71" t="str">
        <f t="shared" si="1"/>
        <v/>
      </c>
      <c r="R23" s="71"/>
      <c r="W23" s="7"/>
      <c r="X23" t="e">
        <f t="shared" si="0"/>
        <v>#VALUE!</v>
      </c>
    </row>
    <row r="24" spans="1:26" ht="20.100000000000001" customHeight="1">
      <c r="C24" s="8"/>
      <c r="D24" s="9"/>
      <c r="F24" s="9"/>
    </row>
    <row r="25" spans="1:26" ht="24.9" customHeight="1">
      <c r="A25" s="102" t="s">
        <v>10</v>
      </c>
      <c r="B25" s="102"/>
      <c r="C25" s="102"/>
      <c r="D25" s="103"/>
      <c r="E25" s="83" t="str">
        <f>IF(Q23="","",IF(LARGE(X14:X23,5)=0,"0.875未満",LARGE(X14:X23,5)))</f>
        <v/>
      </c>
      <c r="F25" s="83"/>
      <c r="G25" s="83"/>
      <c r="H25" s="83" t="str">
        <f>IF(Q23="","",IF(LARGE(X14:X23,6)=0,"0.875未満",LARGE(X14:X23,6)))</f>
        <v/>
      </c>
      <c r="I25" s="83"/>
      <c r="J25" s="83"/>
      <c r="K25" s="84" t="s">
        <v>11</v>
      </c>
      <c r="L25" s="85"/>
      <c r="M25" s="85"/>
      <c r="O25" s="83" t="str">
        <f>IF(Q23="","",IF(OR(E25="0.875未満",H25="0.875未満")=TRUE,"試験不成立",ROUNDDOWN(SUM(E25:J25)/2,3)))</f>
        <v/>
      </c>
      <c r="P25" s="83"/>
      <c r="Q25" s="83"/>
      <c r="R25" s="84" t="str">
        <f>IF(O25="試験不成立","","（MU/mL）　")</f>
        <v>（MU/mL）　</v>
      </c>
      <c r="S25" s="85"/>
      <c r="T25" s="85"/>
    </row>
    <row r="26" spans="1:26" ht="20.100000000000001" customHeight="1"/>
    <row r="27" spans="1:26" ht="20.100000000000001" customHeight="1">
      <c r="A27" s="21" t="s">
        <v>12</v>
      </c>
      <c r="B27" s="11"/>
      <c r="C27" s="11"/>
      <c r="J27" s="93" t="s">
        <v>13</v>
      </c>
      <c r="K27" s="93"/>
    </row>
    <row r="28" spans="1:26" ht="9.9" customHeight="1">
      <c r="A28" s="11"/>
      <c r="B28" s="11"/>
      <c r="D28" s="12"/>
      <c r="E28" s="10"/>
      <c r="F28" s="8"/>
      <c r="G28" s="10"/>
      <c r="H28" s="10"/>
      <c r="I28" s="10"/>
      <c r="J28" s="93"/>
      <c r="K28" s="93"/>
      <c r="L28" s="10"/>
      <c r="M28" s="10"/>
      <c r="O28" s="10"/>
      <c r="P28" s="10"/>
      <c r="Q28" s="10"/>
      <c r="R28" s="10"/>
      <c r="S28" s="10"/>
      <c r="T28" s="10"/>
      <c r="U28" s="10"/>
    </row>
    <row r="29" spans="1:26" ht="24.9" customHeight="1">
      <c r="A29" s="11"/>
      <c r="B29" s="11"/>
      <c r="D29" s="95">
        <v>0.45</v>
      </c>
      <c r="E29" s="96"/>
      <c r="F29" s="97"/>
      <c r="G29" s="85" t="s">
        <v>36</v>
      </c>
      <c r="H29" s="85"/>
      <c r="I29" s="94"/>
      <c r="J29" s="92" t="str">
        <f>IF(K6="","",ROUND(K5/(+K5+K6),2))</f>
        <v/>
      </c>
      <c r="K29" s="92"/>
      <c r="L29" s="85" t="s">
        <v>14</v>
      </c>
      <c r="M29" s="85"/>
      <c r="O29" s="83" t="str">
        <f>IF(ISERROR(ROUNDDOWN(D29*J29,3))=TRUE,"",ROUNDDOWN(D29*J29,3))</f>
        <v/>
      </c>
      <c r="P29" s="83"/>
      <c r="Q29" s="83"/>
      <c r="R29" s="85" t="s">
        <v>35</v>
      </c>
      <c r="S29" s="85"/>
      <c r="T29" s="85"/>
      <c r="U29" s="85"/>
    </row>
    <row r="30" spans="1:26" ht="20.100000000000001" customHeight="1">
      <c r="A30" s="11"/>
      <c r="B30" s="11"/>
      <c r="D30" s="12"/>
      <c r="E30" s="10"/>
      <c r="F30" s="8"/>
      <c r="G30" s="10"/>
      <c r="J30" s="1"/>
      <c r="K30" s="1"/>
      <c r="L30" s="1"/>
      <c r="M30" s="1"/>
      <c r="N30" s="1"/>
      <c r="O30" s="1"/>
      <c r="P30" s="1"/>
      <c r="Q30" s="1"/>
      <c r="R30" s="1"/>
      <c r="S30" s="1"/>
      <c r="T30" s="1"/>
    </row>
    <row r="31" spans="1:26" ht="24.9" customHeight="1">
      <c r="B31" s="2"/>
      <c r="C31" s="82" t="s">
        <v>15</v>
      </c>
      <c r="D31" s="82"/>
      <c r="E31" s="82"/>
      <c r="F31" s="82"/>
      <c r="G31" s="82"/>
      <c r="H31" s="82"/>
      <c r="I31" s="82"/>
      <c r="J31" s="82"/>
      <c r="L31" s="83" t="str">
        <f>IF(Q23="","",IF(O25="試験不成立","試験不成立",ROUNDDOWN(O29/O25,3)))</f>
        <v/>
      </c>
      <c r="M31" s="83"/>
      <c r="N31" s="83"/>
      <c r="O31" s="82" t="str">
        <f>IF(L31="試験不成立","","（FDA-STX µg/MU）")</f>
        <v>（FDA-STX µg/MU）</v>
      </c>
      <c r="P31" s="82"/>
      <c r="Q31" s="82"/>
      <c r="R31" s="82"/>
      <c r="S31" s="82"/>
    </row>
    <row r="32" spans="1:26" ht="9.9" customHeight="1">
      <c r="A32" s="11"/>
      <c r="B32" s="11"/>
      <c r="D32" s="12"/>
      <c r="E32" s="10"/>
      <c r="F32" s="8"/>
      <c r="G32" s="10"/>
      <c r="H32" s="10"/>
      <c r="I32" s="10"/>
      <c r="J32" s="10"/>
      <c r="K32" s="10"/>
      <c r="L32" s="10"/>
      <c r="M32" s="10"/>
      <c r="N32" s="10"/>
      <c r="O32" s="10"/>
      <c r="P32" s="10"/>
    </row>
    <row r="33" spans="1:5" ht="15" customHeight="1">
      <c r="A33" s="101" t="s">
        <v>62</v>
      </c>
      <c r="B33" s="101"/>
      <c r="C33" s="13" t="s">
        <v>20</v>
      </c>
    </row>
    <row r="34" spans="1:5" ht="15" customHeight="1">
      <c r="C34" s="13" t="s">
        <v>58</v>
      </c>
    </row>
    <row r="36" spans="1:5">
      <c r="E36" s="14"/>
    </row>
    <row r="40" spans="1:5">
      <c r="B40" s="119"/>
      <c r="C40" s="119"/>
      <c r="D40" s="119"/>
      <c r="E40" s="119"/>
    </row>
    <row r="41" spans="1:5">
      <c r="B41" s="119"/>
      <c r="C41" s="119"/>
      <c r="D41" s="119"/>
      <c r="E41" s="119"/>
    </row>
    <row r="42" spans="1:5">
      <c r="B42" s="119"/>
      <c r="C42" s="119"/>
      <c r="D42" s="119"/>
      <c r="E42" s="119"/>
    </row>
    <row r="43" spans="1:5">
      <c r="B43" s="119"/>
      <c r="C43" s="119"/>
      <c r="D43" s="119"/>
      <c r="E43" s="119"/>
    </row>
    <row r="44" spans="1:5">
      <c r="B44" s="119"/>
      <c r="C44" s="119"/>
      <c r="D44" s="119"/>
      <c r="E44" s="119"/>
    </row>
    <row r="45" spans="1:5">
      <c r="B45" s="119"/>
      <c r="C45" s="119"/>
      <c r="D45" s="119"/>
      <c r="E45" s="119"/>
    </row>
    <row r="46" spans="1:5">
      <c r="B46" s="119"/>
      <c r="C46" s="119"/>
      <c r="D46" s="119"/>
      <c r="E46" s="119"/>
    </row>
    <row r="47" spans="1:5">
      <c r="B47" s="119"/>
      <c r="C47" s="119"/>
      <c r="D47" s="119"/>
      <c r="E47" s="119"/>
    </row>
    <row r="48" spans="1:5">
      <c r="B48" s="119"/>
      <c r="C48" s="119"/>
      <c r="D48" s="119"/>
      <c r="E48" s="119"/>
    </row>
    <row r="49" spans="2:5">
      <c r="B49" s="119"/>
      <c r="C49" s="119"/>
      <c r="D49" s="119"/>
      <c r="E49" s="119"/>
    </row>
  </sheetData>
  <sheetProtection algorithmName="SHA-512" hashValue="O3KsWiP3B/zk+uOC9nNlfaRlukFRODfrpy5Wq1xEdnD8wBccXSx19Wy4PwMMKKsgtRXAOIq+Sh9WcgkX3gj3QQ==" saltValue="hZhKgBA4s21z1AigmPDwZQ==" spinCount="100000" sheet="1" selectLockedCells="1"/>
  <mergeCells count="123">
    <mergeCell ref="D47:E47"/>
    <mergeCell ref="D48:E48"/>
    <mergeCell ref="D49:E49"/>
    <mergeCell ref="B47:C47"/>
    <mergeCell ref="B48:C48"/>
    <mergeCell ref="B49:C49"/>
    <mergeCell ref="B42:C42"/>
    <mergeCell ref="B43:C43"/>
    <mergeCell ref="B44:C44"/>
    <mergeCell ref="B45:C45"/>
    <mergeCell ref="B46:C46"/>
    <mergeCell ref="D44:E44"/>
    <mergeCell ref="D45:E45"/>
    <mergeCell ref="D46:E46"/>
    <mergeCell ref="D41:E41"/>
    <mergeCell ref="D42:E42"/>
    <mergeCell ref="D43:E43"/>
    <mergeCell ref="R29:U29"/>
    <mergeCell ref="C31:J31"/>
    <mergeCell ref="L31:N31"/>
    <mergeCell ref="O31:S31"/>
    <mergeCell ref="L29:M29"/>
    <mergeCell ref="O29:Q29"/>
    <mergeCell ref="B41:C41"/>
    <mergeCell ref="A33:B33"/>
    <mergeCell ref="B40:C40"/>
    <mergeCell ref="D40:E40"/>
    <mergeCell ref="J27:K28"/>
    <mergeCell ref="D29:F29"/>
    <mergeCell ref="G29:I29"/>
    <mergeCell ref="J29:K29"/>
    <mergeCell ref="A25:D25"/>
    <mergeCell ref="E25:G25"/>
    <mergeCell ref="H25:J25"/>
    <mergeCell ref="K25:M25"/>
    <mergeCell ref="O25:Q25"/>
    <mergeCell ref="R25:T25"/>
    <mergeCell ref="D23:E23"/>
    <mergeCell ref="F23:G23"/>
    <mergeCell ref="H23:I23"/>
    <mergeCell ref="M23:N23"/>
    <mergeCell ref="O23:P23"/>
    <mergeCell ref="Q23:R23"/>
    <mergeCell ref="D22:E22"/>
    <mergeCell ref="F22:G22"/>
    <mergeCell ref="H22:I22"/>
    <mergeCell ref="M22:N22"/>
    <mergeCell ref="O22:P22"/>
    <mergeCell ref="Q22:R22"/>
    <mergeCell ref="D21:E21"/>
    <mergeCell ref="F21:G21"/>
    <mergeCell ref="H21:I21"/>
    <mergeCell ref="M21:N21"/>
    <mergeCell ref="O21:P21"/>
    <mergeCell ref="Q21:R21"/>
    <mergeCell ref="D20:E20"/>
    <mergeCell ref="F20:G20"/>
    <mergeCell ref="H20:I20"/>
    <mergeCell ref="M20:N20"/>
    <mergeCell ref="O20:P20"/>
    <mergeCell ref="Q20:R20"/>
    <mergeCell ref="D19:E19"/>
    <mergeCell ref="F19:G19"/>
    <mergeCell ref="H19:I19"/>
    <mergeCell ref="M19:N19"/>
    <mergeCell ref="O19:P19"/>
    <mergeCell ref="Q19:R19"/>
    <mergeCell ref="D18:E18"/>
    <mergeCell ref="F18:G18"/>
    <mergeCell ref="H18:I18"/>
    <mergeCell ref="M18:N18"/>
    <mergeCell ref="O18:P18"/>
    <mergeCell ref="Q18:R18"/>
    <mergeCell ref="D17:E17"/>
    <mergeCell ref="F17:G17"/>
    <mergeCell ref="H17:I17"/>
    <mergeCell ref="M17:N17"/>
    <mergeCell ref="O17:P17"/>
    <mergeCell ref="Q17:R17"/>
    <mergeCell ref="D16:E16"/>
    <mergeCell ref="F16:G16"/>
    <mergeCell ref="H16:I16"/>
    <mergeCell ref="M16:N16"/>
    <mergeCell ref="O16:P16"/>
    <mergeCell ref="Q16:R16"/>
    <mergeCell ref="D15:E15"/>
    <mergeCell ref="F15:G15"/>
    <mergeCell ref="H15:I15"/>
    <mergeCell ref="M15:N15"/>
    <mergeCell ref="O15:P15"/>
    <mergeCell ref="Q15:R15"/>
    <mergeCell ref="F13:G13"/>
    <mergeCell ref="M13:N13"/>
    <mergeCell ref="O13:P13"/>
    <mergeCell ref="Q13:R13"/>
    <mergeCell ref="D14:E14"/>
    <mergeCell ref="F14:G14"/>
    <mergeCell ref="H14:I14"/>
    <mergeCell ref="M14:N14"/>
    <mergeCell ref="O14:P14"/>
    <mergeCell ref="Q14:R14"/>
    <mergeCell ref="H12:I13"/>
    <mergeCell ref="M12:N12"/>
    <mergeCell ref="O12:P12"/>
    <mergeCell ref="Q12:R12"/>
    <mergeCell ref="J13:L13"/>
    <mergeCell ref="K8:M8"/>
    <mergeCell ref="D11:E12"/>
    <mergeCell ref="F11:G12"/>
    <mergeCell ref="H11:I11"/>
    <mergeCell ref="J11:L11"/>
    <mergeCell ref="O1:Q1"/>
    <mergeCell ref="R1:U1"/>
    <mergeCell ref="A3:U3"/>
    <mergeCell ref="B5:G6"/>
    <mergeCell ref="H5:J5"/>
    <mergeCell ref="K5:L5"/>
    <mergeCell ref="H6:J6"/>
    <mergeCell ref="K6:L6"/>
    <mergeCell ref="M11:N11"/>
    <mergeCell ref="O11:P11"/>
    <mergeCell ref="Q11:R11"/>
    <mergeCell ref="O8:P8"/>
  </mergeCells>
  <phoneticPr fontId="2"/>
  <conditionalFormatting sqref="H14:H23">
    <cfRule type="cellIs" dxfId="5" priority="1" stopIfTrue="1" operator="equal">
      <formula>1</formula>
    </cfRule>
    <cfRule type="cellIs" dxfId="4" priority="2" stopIfTrue="1" operator="equal">
      <formula>2</formula>
    </cfRule>
  </conditionalFormatting>
  <dataValidations count="1">
    <dataValidation type="list" allowBlank="1" showInputMessage="1" sqref="H14:H23" xr:uid="{00000000-0002-0000-0400-000000000000}">
      <formula1>$X$12:$X$13</formula1>
    </dataValidation>
  </dataValidations>
  <printOptions horizontalCentered="1"/>
  <pageMargins left="0.59055118110236227" right="0.19685039370078741" top="0.78740157480314965" bottom="0.59055118110236227" header="0.39370078740157483" footer="0.39370078740157483"/>
  <pageSetup paperSize="9" scale="92" orientation="portrait" r:id="rId1"/>
  <headerFooter>
    <oddHeader>&amp;L&amp;"ＭＳ Ｐ明朝,標準"返送書類 計算表 2/4&amp;R&amp;"ＭＳ Ｐ明朝,標準"調査番号 25PS</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A50"/>
  <sheetViews>
    <sheetView view="pageBreakPreview" zoomScaleNormal="110" zoomScaleSheetLayoutView="100" workbookViewId="0">
      <selection activeCell="K6" sqref="K6:L6"/>
    </sheetView>
  </sheetViews>
  <sheetFormatPr defaultColWidth="4.6640625" defaultRowHeight="13.2"/>
  <cols>
    <col min="1" max="1" width="2.6640625" customWidth="1"/>
    <col min="2" max="4" width="4.6640625" customWidth="1"/>
    <col min="5" max="5" width="5.6640625" customWidth="1"/>
    <col min="6" max="6" width="2.6640625" customWidth="1"/>
    <col min="7" max="8" width="5.6640625" customWidth="1"/>
    <col min="9" max="9" width="2.6640625" customWidth="1"/>
    <col min="10" max="10" width="5.6640625" customWidth="1"/>
    <col min="11" max="11" width="4.6640625" customWidth="1"/>
    <col min="12" max="12" width="5.5546875" customWidth="1"/>
    <col min="13" max="13" width="5.6640625" customWidth="1"/>
    <col min="14" max="14" width="4.5546875" customWidth="1"/>
    <col min="15" max="15" width="5.6640625" customWidth="1"/>
    <col min="16" max="20" width="4.6640625" customWidth="1"/>
    <col min="21" max="21" width="6.6640625" customWidth="1"/>
    <col min="22" max="24" width="4.6640625" customWidth="1"/>
    <col min="25" max="25" width="4.6640625" hidden="1" customWidth="1"/>
    <col min="26" max="26" width="4.6640625" customWidth="1"/>
    <col min="27" max="27" width="4.6640625" hidden="1" customWidth="1"/>
  </cols>
  <sheetData>
    <row r="1" spans="1:25" ht="24.9" customHeight="1">
      <c r="O1" s="66" t="s">
        <v>17</v>
      </c>
      <c r="P1" s="66"/>
      <c r="Q1" s="67"/>
      <c r="R1" s="112" t="str">
        <f>IF('CF1（1ページ）'!$R$1="","",'CF1（1ページ）'!$R$1)</f>
        <v/>
      </c>
      <c r="S1" s="112"/>
      <c r="T1" s="112"/>
      <c r="U1" s="112"/>
    </row>
    <row r="2" spans="1:25" ht="9.9" customHeight="1"/>
    <row r="3" spans="1:25" ht="24.9" customHeight="1">
      <c r="A3" s="68" t="s">
        <v>34</v>
      </c>
      <c r="B3" s="68"/>
      <c r="C3" s="68"/>
      <c r="D3" s="68"/>
      <c r="E3" s="68"/>
      <c r="F3" s="68"/>
      <c r="G3" s="68"/>
      <c r="H3" s="68"/>
      <c r="I3" s="68"/>
      <c r="J3" s="68"/>
      <c r="K3" s="68"/>
      <c r="L3" s="68"/>
      <c r="M3" s="68"/>
      <c r="N3" s="68"/>
      <c r="O3" s="68"/>
      <c r="P3" s="68"/>
      <c r="Q3" s="68"/>
      <c r="R3" s="68"/>
      <c r="S3" s="68"/>
      <c r="T3" s="68"/>
      <c r="U3" s="68"/>
    </row>
    <row r="4" spans="1:25" ht="9.9" customHeight="1" thickBot="1">
      <c r="A4" s="3"/>
    </row>
    <row r="5" spans="1:25" ht="20.100000000000001" customHeight="1">
      <c r="B5" s="78" t="s">
        <v>40</v>
      </c>
      <c r="C5" s="78"/>
      <c r="D5" s="78"/>
      <c r="E5" s="78"/>
      <c r="F5" s="78"/>
      <c r="G5" s="78"/>
      <c r="H5" s="76" t="s">
        <v>5</v>
      </c>
      <c r="I5" s="76"/>
      <c r="J5" s="77"/>
      <c r="K5" s="120">
        <v>8</v>
      </c>
      <c r="L5" s="121"/>
    </row>
    <row r="6" spans="1:25" ht="20.100000000000001" customHeight="1" thickBot="1">
      <c r="B6" s="78"/>
      <c r="C6" s="78"/>
      <c r="D6" s="78"/>
      <c r="E6" s="78"/>
      <c r="F6" s="78"/>
      <c r="G6" s="78"/>
      <c r="H6" s="76" t="s">
        <v>6</v>
      </c>
      <c r="I6" s="76"/>
      <c r="J6" s="77"/>
      <c r="K6" s="113"/>
      <c r="L6" s="114"/>
    </row>
    <row r="7" spans="1:25" ht="9.9" customHeight="1">
      <c r="A7" s="15"/>
      <c r="B7" s="15"/>
      <c r="C7" s="15"/>
      <c r="D7" s="6"/>
    </row>
    <row r="8" spans="1:25" ht="24.75" customHeight="1">
      <c r="A8" s="15"/>
      <c r="B8" s="15"/>
      <c r="C8" s="15"/>
      <c r="D8" s="6"/>
      <c r="F8" s="4"/>
      <c r="G8" s="5"/>
      <c r="K8" s="73" t="s">
        <v>7</v>
      </c>
      <c r="L8" s="73"/>
      <c r="M8" s="73"/>
      <c r="N8" s="16" t="s">
        <v>9</v>
      </c>
      <c r="O8" s="90"/>
      <c r="P8" s="91"/>
      <c r="Q8" t="s">
        <v>32</v>
      </c>
      <c r="R8" s="35"/>
      <c r="S8" t="s">
        <v>31</v>
      </c>
      <c r="T8" s="35"/>
      <c r="U8" t="s">
        <v>30</v>
      </c>
    </row>
    <row r="9" spans="1:25" ht="9.9" customHeight="1" thickBot="1">
      <c r="A9" s="5"/>
      <c r="F9" s="5"/>
    </row>
    <row r="10" spans="1:25" ht="5.0999999999999996" customHeight="1">
      <c r="D10" s="22"/>
      <c r="E10" s="24"/>
      <c r="F10" s="25"/>
      <c r="G10" s="24"/>
      <c r="H10" s="25"/>
      <c r="I10" s="24"/>
      <c r="J10" s="25"/>
      <c r="K10" s="23"/>
      <c r="L10" s="24"/>
      <c r="M10" s="25"/>
      <c r="N10" s="24"/>
      <c r="O10" s="25"/>
      <c r="P10" s="24"/>
      <c r="Q10" s="25"/>
      <c r="R10" s="24"/>
    </row>
    <row r="11" spans="1:25" ht="15" customHeight="1">
      <c r="D11" s="53" t="s">
        <v>21</v>
      </c>
      <c r="E11" s="53"/>
      <c r="F11" s="53" t="s">
        <v>23</v>
      </c>
      <c r="G11" s="53"/>
      <c r="H11" s="53" t="s">
        <v>3</v>
      </c>
      <c r="I11" s="53"/>
      <c r="J11" s="53" t="s">
        <v>2</v>
      </c>
      <c r="K11" s="53"/>
      <c r="L11" s="53"/>
      <c r="M11" s="56" t="s">
        <v>26</v>
      </c>
      <c r="N11" s="58"/>
      <c r="O11" s="56" t="s">
        <v>27</v>
      </c>
      <c r="P11" s="56"/>
      <c r="Q11" s="56" t="s">
        <v>28</v>
      </c>
      <c r="R11" s="56"/>
    </row>
    <row r="12" spans="1:25" ht="30" customHeight="1">
      <c r="D12" s="53"/>
      <c r="E12" s="53"/>
      <c r="F12" s="53"/>
      <c r="G12" s="53"/>
      <c r="H12" s="81" t="s">
        <v>22</v>
      </c>
      <c r="I12" s="81"/>
      <c r="J12" s="18"/>
      <c r="L12" s="19"/>
      <c r="M12" s="53" t="s">
        <v>37</v>
      </c>
      <c r="N12" s="53"/>
      <c r="O12" s="53" t="s">
        <v>29</v>
      </c>
      <c r="P12" s="53"/>
      <c r="Q12" s="53" t="s">
        <v>38</v>
      </c>
      <c r="R12" s="53"/>
      <c r="Y12" t="s">
        <v>18</v>
      </c>
    </row>
    <row r="13" spans="1:25" ht="20.100000000000001" customHeight="1" thickBot="1">
      <c r="D13" s="17"/>
      <c r="E13" s="20"/>
      <c r="F13" s="54" t="s">
        <v>24</v>
      </c>
      <c r="G13" s="54"/>
      <c r="H13" s="54"/>
      <c r="I13" s="54"/>
      <c r="J13" s="60" t="s">
        <v>66</v>
      </c>
      <c r="K13" s="61"/>
      <c r="L13" s="62"/>
      <c r="M13" s="54" t="s">
        <v>25</v>
      </c>
      <c r="N13" s="54"/>
      <c r="O13" s="100"/>
      <c r="P13" s="100"/>
      <c r="Q13" s="54" t="s">
        <v>25</v>
      </c>
      <c r="R13" s="54"/>
      <c r="Y13" t="s">
        <v>19</v>
      </c>
    </row>
    <row r="14" spans="1:25" ht="30" customHeight="1">
      <c r="D14" s="115"/>
      <c r="E14" s="115"/>
      <c r="F14" s="98"/>
      <c r="G14" s="98"/>
      <c r="H14" s="99"/>
      <c r="I14" s="99"/>
      <c r="J14" s="50"/>
      <c r="K14" s="173" t="s">
        <v>9</v>
      </c>
      <c r="L14" s="46"/>
      <c r="M14" s="117"/>
      <c r="N14" s="117"/>
      <c r="O14" s="109"/>
      <c r="P14" s="109"/>
      <c r="Q14" s="122" t="str">
        <f>IF(H14="","",IF(OR(H14=1,H14="生")=TRUE,"0.875未満",IF(M14="","0.875未満",IF(ISNUMBER(M14)=FALSE,"0.875未満",IF(ROUNDDOWN(M14*O14,3)=0,"0.875未満",ROUNDDOWN(M14*O14,3))))))</f>
        <v/>
      </c>
      <c r="R14" s="123"/>
      <c r="X14" s="7"/>
      <c r="Y14" t="e">
        <f t="shared" ref="Y14:Y23" si="0">SUBSTITUTE(Q14,"0.875未満",0)*1</f>
        <v>#VALUE!</v>
      </c>
    </row>
    <row r="15" spans="1:25" ht="30" customHeight="1">
      <c r="D15" s="72"/>
      <c r="E15" s="72"/>
      <c r="F15" s="89"/>
      <c r="G15" s="89"/>
      <c r="H15" s="59"/>
      <c r="I15" s="59"/>
      <c r="J15" s="51"/>
      <c r="K15" s="171" t="s">
        <v>9</v>
      </c>
      <c r="L15" s="47"/>
      <c r="M15" s="55"/>
      <c r="N15" s="55"/>
      <c r="O15" s="87"/>
      <c r="P15" s="87"/>
      <c r="Q15" s="124" t="str">
        <f>IF(H15="","",IF(OR(H15=1,H15="生")=TRUE,"0.875未満",IF(M15="","0.875未満",IF(ISNUMBER(M15)=FALSE,"0.875未満",IF(ROUNDDOWN(M15*O15,3)=0,"0.875未満",ROUNDDOWN(M15*O15,3))))))</f>
        <v/>
      </c>
      <c r="R15" s="125"/>
      <c r="X15" s="7"/>
      <c r="Y15" t="e">
        <f t="shared" si="0"/>
        <v>#VALUE!</v>
      </c>
    </row>
    <row r="16" spans="1:25" ht="30" customHeight="1">
      <c r="D16" s="72"/>
      <c r="E16" s="72"/>
      <c r="F16" s="89"/>
      <c r="G16" s="89"/>
      <c r="H16" s="107"/>
      <c r="I16" s="107"/>
      <c r="J16" s="51"/>
      <c r="K16" s="171" t="s">
        <v>9</v>
      </c>
      <c r="L16" s="47"/>
      <c r="M16" s="55"/>
      <c r="N16" s="55"/>
      <c r="O16" s="87"/>
      <c r="P16" s="87"/>
      <c r="Q16" s="124" t="str">
        <f t="shared" ref="Q16:Q23" si="1">IF(H16="","",IF(OR(H16=1,H16="生")=TRUE,"0.875未満",IF(M16="","0.875未満",IF(ISNUMBER(M16)=FALSE,"0.875未満",IF(ROUNDDOWN(M16*O16,3)=0,"0.875未満",ROUNDDOWN(M16*O16,3))))))</f>
        <v/>
      </c>
      <c r="R16" s="125"/>
      <c r="X16" s="7"/>
      <c r="Y16" t="e">
        <f t="shared" si="0"/>
        <v>#VALUE!</v>
      </c>
    </row>
    <row r="17" spans="1:27" ht="30" customHeight="1">
      <c r="D17" s="72"/>
      <c r="E17" s="72"/>
      <c r="F17" s="89"/>
      <c r="G17" s="89"/>
      <c r="H17" s="59"/>
      <c r="I17" s="59"/>
      <c r="J17" s="51"/>
      <c r="K17" s="171" t="s">
        <v>69</v>
      </c>
      <c r="L17" s="47"/>
      <c r="M17" s="55"/>
      <c r="N17" s="55"/>
      <c r="O17" s="87"/>
      <c r="P17" s="87"/>
      <c r="Q17" s="124" t="str">
        <f t="shared" si="1"/>
        <v/>
      </c>
      <c r="R17" s="125"/>
      <c r="X17" s="7"/>
      <c r="Y17" t="e">
        <f t="shared" si="0"/>
        <v>#VALUE!</v>
      </c>
    </row>
    <row r="18" spans="1:27" ht="30" customHeight="1">
      <c r="D18" s="72"/>
      <c r="E18" s="72"/>
      <c r="F18" s="89"/>
      <c r="G18" s="89"/>
      <c r="H18" s="59"/>
      <c r="I18" s="59"/>
      <c r="J18" s="51"/>
      <c r="K18" s="171" t="s">
        <v>69</v>
      </c>
      <c r="L18" s="48"/>
      <c r="M18" s="55"/>
      <c r="N18" s="55"/>
      <c r="O18" s="87"/>
      <c r="P18" s="87"/>
      <c r="Q18" s="124" t="str">
        <f t="shared" si="1"/>
        <v/>
      </c>
      <c r="R18" s="125"/>
      <c r="X18" s="7"/>
      <c r="Y18" t="e">
        <f t="shared" si="0"/>
        <v>#VALUE!</v>
      </c>
      <c r="AA18" s="8"/>
    </row>
    <row r="19" spans="1:27" ht="30" customHeight="1">
      <c r="D19" s="72"/>
      <c r="E19" s="72"/>
      <c r="F19" s="89"/>
      <c r="G19" s="89"/>
      <c r="H19" s="59"/>
      <c r="I19" s="59"/>
      <c r="J19" s="51"/>
      <c r="K19" s="171" t="s">
        <v>69</v>
      </c>
      <c r="L19" s="49"/>
      <c r="M19" s="55"/>
      <c r="N19" s="55"/>
      <c r="O19" s="87"/>
      <c r="P19" s="87"/>
      <c r="Q19" s="124" t="str">
        <f t="shared" si="1"/>
        <v/>
      </c>
      <c r="R19" s="125"/>
      <c r="X19" s="7"/>
      <c r="Y19" t="e">
        <f t="shared" si="0"/>
        <v>#VALUE!</v>
      </c>
    </row>
    <row r="20" spans="1:27" ht="30" customHeight="1">
      <c r="D20" s="72"/>
      <c r="E20" s="72"/>
      <c r="F20" s="89"/>
      <c r="G20" s="89"/>
      <c r="H20" s="59"/>
      <c r="I20" s="59"/>
      <c r="J20" s="51"/>
      <c r="K20" s="171" t="s">
        <v>69</v>
      </c>
      <c r="L20" s="49"/>
      <c r="M20" s="55"/>
      <c r="N20" s="55"/>
      <c r="O20" s="87"/>
      <c r="P20" s="87"/>
      <c r="Q20" s="124" t="str">
        <f t="shared" si="1"/>
        <v/>
      </c>
      <c r="R20" s="125"/>
      <c r="X20" s="7"/>
      <c r="Y20" t="e">
        <f t="shared" si="0"/>
        <v>#VALUE!</v>
      </c>
    </row>
    <row r="21" spans="1:27" ht="30" customHeight="1">
      <c r="D21" s="72"/>
      <c r="E21" s="72"/>
      <c r="F21" s="89"/>
      <c r="G21" s="89"/>
      <c r="H21" s="59"/>
      <c r="I21" s="59"/>
      <c r="J21" s="51"/>
      <c r="K21" s="171" t="s">
        <v>69</v>
      </c>
      <c r="L21" s="49"/>
      <c r="M21" s="55"/>
      <c r="N21" s="55"/>
      <c r="O21" s="87"/>
      <c r="P21" s="87"/>
      <c r="Q21" s="124" t="str">
        <f t="shared" si="1"/>
        <v/>
      </c>
      <c r="R21" s="125"/>
      <c r="X21" s="7"/>
      <c r="Y21" t="e">
        <f t="shared" si="0"/>
        <v>#VALUE!</v>
      </c>
    </row>
    <row r="22" spans="1:27" ht="30" customHeight="1">
      <c r="D22" s="72"/>
      <c r="E22" s="72"/>
      <c r="F22" s="89"/>
      <c r="G22" s="89"/>
      <c r="H22" s="59"/>
      <c r="I22" s="59"/>
      <c r="J22" s="51"/>
      <c r="K22" s="171" t="s">
        <v>69</v>
      </c>
      <c r="L22" s="49"/>
      <c r="M22" s="55"/>
      <c r="N22" s="55"/>
      <c r="O22" s="87"/>
      <c r="P22" s="87"/>
      <c r="Q22" s="124" t="str">
        <f t="shared" si="1"/>
        <v/>
      </c>
      <c r="R22" s="125"/>
      <c r="X22" s="7"/>
      <c r="Y22" t="e">
        <f t="shared" si="0"/>
        <v>#VALUE!</v>
      </c>
    </row>
    <row r="23" spans="1:27" ht="30" customHeight="1">
      <c r="D23" s="72"/>
      <c r="E23" s="72"/>
      <c r="F23" s="89"/>
      <c r="G23" s="89"/>
      <c r="H23" s="59"/>
      <c r="I23" s="59"/>
      <c r="J23" s="51"/>
      <c r="K23" s="171" t="s">
        <v>9</v>
      </c>
      <c r="L23" s="49"/>
      <c r="M23" s="55"/>
      <c r="N23" s="55"/>
      <c r="O23" s="87"/>
      <c r="P23" s="87"/>
      <c r="Q23" s="124" t="str">
        <f t="shared" si="1"/>
        <v/>
      </c>
      <c r="R23" s="125"/>
      <c r="X23" s="7"/>
      <c r="Y23" t="e">
        <f t="shared" si="0"/>
        <v>#VALUE!</v>
      </c>
    </row>
    <row r="24" spans="1:27" ht="15" customHeight="1">
      <c r="C24" s="8"/>
      <c r="D24" s="9"/>
      <c r="F24" s="9"/>
    </row>
    <row r="25" spans="1:27" ht="24.9" customHeight="1">
      <c r="A25" s="102" t="s">
        <v>10</v>
      </c>
      <c r="B25" s="102"/>
      <c r="C25" s="102"/>
      <c r="D25" s="103"/>
      <c r="E25" s="83" t="str">
        <f>IF(Q23="","",IF(LARGE(Y14:Y23,5)=0,"0.875未満",LARGE(Y14:Y23,5)))</f>
        <v/>
      </c>
      <c r="F25" s="83"/>
      <c r="G25" s="83"/>
      <c r="H25" s="83" t="str">
        <f>IF(Q23="","",IF(LARGE(Y14:Y23,6)=0,"0.875未満",LARGE(Y14:Y23,6)))</f>
        <v/>
      </c>
      <c r="I25" s="83"/>
      <c r="J25" s="83"/>
      <c r="K25" s="84" t="s">
        <v>11</v>
      </c>
      <c r="L25" s="85"/>
      <c r="M25" s="85"/>
      <c r="O25" s="83" t="str">
        <f>IF(Q23="","",IF(OR(E25="0.875未満",H25="0.875未満")=TRUE,"試験不成立",ROUNDDOWN(SUM(E25:J25)/2,3)))</f>
        <v/>
      </c>
      <c r="P25" s="83"/>
      <c r="Q25" s="83"/>
      <c r="R25" s="84" t="str">
        <f>IF(O25="試験不成立","","（MU/mL）　")</f>
        <v>（MU/mL）　</v>
      </c>
      <c r="S25" s="85"/>
      <c r="T25" s="85"/>
    </row>
    <row r="26" spans="1:27" ht="15" customHeight="1"/>
    <row r="27" spans="1:27" ht="20.100000000000001" customHeight="1">
      <c r="A27" s="21" t="s">
        <v>12</v>
      </c>
      <c r="B27" s="11"/>
      <c r="C27" s="11"/>
      <c r="J27" s="93" t="s">
        <v>13</v>
      </c>
      <c r="K27" s="93"/>
    </row>
    <row r="28" spans="1:27" ht="9.9" customHeight="1">
      <c r="A28" s="11"/>
      <c r="B28" s="11"/>
      <c r="D28" s="12"/>
      <c r="E28" s="10"/>
      <c r="F28" s="8"/>
      <c r="G28" s="10"/>
      <c r="H28" s="10"/>
      <c r="I28" s="10"/>
      <c r="J28" s="93"/>
      <c r="K28" s="93"/>
      <c r="L28" s="10"/>
      <c r="M28" s="10"/>
      <c r="O28" s="10"/>
      <c r="P28" s="10"/>
      <c r="Q28" s="10"/>
      <c r="R28" s="10"/>
      <c r="S28" s="10"/>
      <c r="T28" s="10"/>
      <c r="U28" s="10"/>
    </row>
    <row r="29" spans="1:27" ht="24.9" customHeight="1">
      <c r="A29" s="11"/>
      <c r="B29" s="11"/>
      <c r="D29" s="95">
        <v>0.45</v>
      </c>
      <c r="E29" s="96"/>
      <c r="F29" s="97"/>
      <c r="G29" s="85" t="s">
        <v>36</v>
      </c>
      <c r="H29" s="85"/>
      <c r="I29" s="94"/>
      <c r="J29" s="92" t="str">
        <f>IF(K6="","",ROUND(K5/(+K5+K6),2))</f>
        <v/>
      </c>
      <c r="K29" s="92"/>
      <c r="L29" s="85" t="s">
        <v>14</v>
      </c>
      <c r="M29" s="85"/>
      <c r="O29" s="83" t="str">
        <f>IF(ISERROR(ROUNDDOWN(D29*J29,3))=TRUE,"",ROUNDDOWN(D29*J29,3))</f>
        <v/>
      </c>
      <c r="P29" s="83"/>
      <c r="Q29" s="83"/>
      <c r="R29" s="85" t="s">
        <v>35</v>
      </c>
      <c r="S29" s="85"/>
      <c r="T29" s="85"/>
      <c r="U29" s="85"/>
    </row>
    <row r="30" spans="1:27" ht="15" customHeight="1">
      <c r="A30" s="11"/>
      <c r="B30" s="11"/>
      <c r="D30" s="12"/>
      <c r="E30" s="10"/>
      <c r="F30" s="8"/>
      <c r="G30" s="10"/>
      <c r="J30" s="1"/>
      <c r="K30" s="1"/>
      <c r="L30" s="1"/>
      <c r="M30" s="1"/>
      <c r="N30" s="1"/>
      <c r="O30" s="1"/>
      <c r="P30" s="1"/>
      <c r="Q30" s="1"/>
      <c r="R30" s="1"/>
      <c r="S30" s="1"/>
      <c r="T30" s="1"/>
    </row>
    <row r="31" spans="1:27" ht="24.9" customHeight="1">
      <c r="B31" s="2"/>
      <c r="C31" s="82" t="s">
        <v>15</v>
      </c>
      <c r="D31" s="82"/>
      <c r="E31" s="82"/>
      <c r="F31" s="82"/>
      <c r="G31" s="82"/>
      <c r="H31" s="82"/>
      <c r="I31" s="82"/>
      <c r="J31" s="82"/>
      <c r="L31" s="83" t="str">
        <f>IF(Q23="","",IF(O25="試験不成立","試験不成立",ROUNDDOWN(O29/O25,3)))</f>
        <v/>
      </c>
      <c r="M31" s="83"/>
      <c r="N31" s="83"/>
      <c r="O31" s="82" t="str">
        <f>IF(L31="試験不成立","","（FDA-STX µg/MU）")</f>
        <v>（FDA-STX µg/MU）</v>
      </c>
      <c r="P31" s="82"/>
      <c r="Q31" s="82"/>
      <c r="R31" s="82"/>
      <c r="S31" s="82"/>
    </row>
    <row r="32" spans="1:27" ht="9.9" customHeight="1">
      <c r="A32" s="11"/>
      <c r="B32" s="11"/>
      <c r="D32" s="12"/>
      <c r="E32" s="10"/>
      <c r="F32" s="8"/>
      <c r="G32" s="10"/>
      <c r="H32" s="10"/>
      <c r="I32" s="10"/>
      <c r="J32" s="10"/>
      <c r="K32" s="10"/>
      <c r="L32" s="10"/>
      <c r="M32" s="10"/>
      <c r="N32" s="10"/>
      <c r="O32" s="10"/>
      <c r="P32" s="10"/>
    </row>
    <row r="33" spans="1:20" ht="15" customHeight="1">
      <c r="A33" s="101" t="s">
        <v>62</v>
      </c>
      <c r="B33" s="101"/>
      <c r="C33" s="13" t="s">
        <v>20</v>
      </c>
    </row>
    <row r="34" spans="1:20" ht="15" customHeight="1">
      <c r="C34" s="13" t="s">
        <v>58</v>
      </c>
    </row>
    <row r="35" spans="1:20" ht="12" customHeight="1"/>
    <row r="36" spans="1:20" ht="20.100000000000001" customHeight="1">
      <c r="B36" s="36" t="s">
        <v>0</v>
      </c>
    </row>
    <row r="37" spans="1:20" ht="15.6" customHeight="1">
      <c r="B37" s="37" t="s">
        <v>68</v>
      </c>
    </row>
    <row r="38" spans="1:20" ht="15" customHeight="1">
      <c r="B38" s="44" t="s">
        <v>67</v>
      </c>
    </row>
    <row r="39" spans="1:20" ht="20.100000000000001" customHeight="1">
      <c r="B39" s="143"/>
      <c r="C39" s="143"/>
      <c r="D39" s="128" t="s">
        <v>42</v>
      </c>
      <c r="E39" s="129"/>
      <c r="F39" s="129"/>
      <c r="G39" s="130"/>
      <c r="H39" s="138" t="s">
        <v>43</v>
      </c>
      <c r="I39" s="129"/>
      <c r="J39" s="129"/>
      <c r="K39" s="130"/>
      <c r="L39" s="138" t="s">
        <v>44</v>
      </c>
      <c r="M39" s="129"/>
      <c r="N39" s="129"/>
      <c r="O39" s="140"/>
      <c r="P39" s="131" t="s">
        <v>1</v>
      </c>
      <c r="Q39" s="132"/>
      <c r="R39" s="132"/>
      <c r="S39" s="132"/>
      <c r="T39" s="133"/>
    </row>
    <row r="40" spans="1:20" ht="20.100000000000001" customHeight="1">
      <c r="B40" s="143"/>
      <c r="C40" s="143"/>
      <c r="D40" s="142" t="str">
        <f>CONCATENATE('CF1（1ページ）'!K5," + (",'CF1（1ページ）'!K6,") mL")</f>
        <v>8 + (5) mL</v>
      </c>
      <c r="E40" s="139"/>
      <c r="F40" s="139"/>
      <c r="G40" s="139"/>
      <c r="H40" s="139" t="str">
        <f>CONCATENATE('CF2（2ページ）'!K5," + (",'CF2（2ページ）'!K6,") mL")</f>
        <v>8 + () mL</v>
      </c>
      <c r="I40" s="139"/>
      <c r="J40" s="139"/>
      <c r="K40" s="139"/>
      <c r="L40" s="139" t="str">
        <f>CONCATENATE(K5," + (",K6,") mL")</f>
        <v>8 + () mL</v>
      </c>
      <c r="M40" s="139"/>
      <c r="N40" s="139"/>
      <c r="O40" s="141"/>
      <c r="P40" s="134" t="s">
        <v>52</v>
      </c>
      <c r="Q40" s="135"/>
      <c r="R40" s="135"/>
      <c r="S40" s="135"/>
      <c r="T40" s="135"/>
    </row>
    <row r="41" spans="1:20" ht="30" customHeight="1">
      <c r="B41" s="144" t="s">
        <v>16</v>
      </c>
      <c r="C41" s="144"/>
      <c r="D41" s="126"/>
      <c r="E41" s="126"/>
      <c r="F41" s="126"/>
      <c r="G41" s="127"/>
      <c r="H41" s="126"/>
      <c r="I41" s="126"/>
      <c r="J41" s="126"/>
      <c r="K41" s="127"/>
      <c r="L41" s="126"/>
      <c r="M41" s="126"/>
      <c r="N41" s="126"/>
      <c r="O41" s="127"/>
      <c r="P41" s="136" t="str">
        <f>IF(ISERROR(ROUNDDOWN(AVERAGE(D41:O41),3))=TRUE,"",ROUNDDOWN(AVERAGE(D41:O41),3))</f>
        <v/>
      </c>
      <c r="Q41" s="137"/>
      <c r="R41" s="137"/>
      <c r="S41" s="137"/>
      <c r="T41" s="137"/>
    </row>
    <row r="42" spans="1:20">
      <c r="B42" s="119"/>
      <c r="C42" s="119"/>
      <c r="D42" s="119"/>
      <c r="E42" s="119"/>
    </row>
    <row r="43" spans="1:20">
      <c r="B43" s="119"/>
      <c r="C43" s="119"/>
      <c r="D43" s="119"/>
      <c r="E43" s="119"/>
    </row>
    <row r="44" spans="1:20">
      <c r="B44" s="119"/>
      <c r="C44" s="119"/>
      <c r="D44" s="119"/>
      <c r="E44" s="119"/>
    </row>
    <row r="45" spans="1:20">
      <c r="B45" s="119"/>
      <c r="C45" s="119"/>
      <c r="D45" s="119"/>
      <c r="E45" s="119"/>
    </row>
    <row r="46" spans="1:20">
      <c r="B46" s="119"/>
      <c r="C46" s="119"/>
      <c r="D46" s="119"/>
      <c r="E46" s="119"/>
    </row>
    <row r="47" spans="1:20">
      <c r="B47" s="119"/>
      <c r="C47" s="119"/>
      <c r="D47" s="119"/>
      <c r="E47" s="119"/>
    </row>
    <row r="48" spans="1:20">
      <c r="B48" s="119"/>
      <c r="C48" s="119"/>
      <c r="D48" s="119"/>
      <c r="E48" s="119"/>
    </row>
    <row r="49" spans="2:5">
      <c r="B49" s="119"/>
      <c r="C49" s="119"/>
      <c r="D49" s="119"/>
      <c r="E49" s="119"/>
    </row>
    <row r="50" spans="2:5">
      <c r="B50" s="119"/>
      <c r="C50" s="119"/>
      <c r="D50" s="119"/>
      <c r="E50" s="119"/>
    </row>
  </sheetData>
  <sheetProtection algorithmName="SHA-512" hashValue="bWSJrpMXvzTBykASisOWXtRdfWPNIjRD4/4E5musp3lOmURDTNxvvDx6hV0AJqBc0L09QJxQo8nUIVm52dG1xQ==" saltValue="FMZVHz9GS5hIOr2TLhwRGQ==" spinCount="100000" sheet="1" selectLockedCells="1"/>
  <mergeCells count="135">
    <mergeCell ref="B42:C42"/>
    <mergeCell ref="D42:E42"/>
    <mergeCell ref="B43:C43"/>
    <mergeCell ref="D43:E43"/>
    <mergeCell ref="B39:C40"/>
    <mergeCell ref="B41:C41"/>
    <mergeCell ref="D41:G41"/>
    <mergeCell ref="B44:C44"/>
    <mergeCell ref="D44:E44"/>
    <mergeCell ref="B49:C49"/>
    <mergeCell ref="D49:E49"/>
    <mergeCell ref="B50:C50"/>
    <mergeCell ref="D50:E50"/>
    <mergeCell ref="B45:C45"/>
    <mergeCell ref="D45:E45"/>
    <mergeCell ref="B46:C46"/>
    <mergeCell ref="D46:E46"/>
    <mergeCell ref="B47:C47"/>
    <mergeCell ref="D47:E47"/>
    <mergeCell ref="B48:C48"/>
    <mergeCell ref="D48:E48"/>
    <mergeCell ref="R29:U29"/>
    <mergeCell ref="C31:J31"/>
    <mergeCell ref="L31:N31"/>
    <mergeCell ref="O31:S31"/>
    <mergeCell ref="A33:B33"/>
    <mergeCell ref="H41:K41"/>
    <mergeCell ref="L41:O41"/>
    <mergeCell ref="D39:G39"/>
    <mergeCell ref="J27:K28"/>
    <mergeCell ref="D29:F29"/>
    <mergeCell ref="G29:I29"/>
    <mergeCell ref="J29:K29"/>
    <mergeCell ref="L29:M29"/>
    <mergeCell ref="O29:Q29"/>
    <mergeCell ref="P39:T39"/>
    <mergeCell ref="P40:T40"/>
    <mergeCell ref="P41:T41"/>
    <mergeCell ref="H39:K39"/>
    <mergeCell ref="H40:K40"/>
    <mergeCell ref="L39:O39"/>
    <mergeCell ref="L40:O40"/>
    <mergeCell ref="D40:G40"/>
    <mergeCell ref="A25:D25"/>
    <mergeCell ref="E25:G25"/>
    <mergeCell ref="H25:J25"/>
    <mergeCell ref="K25:M25"/>
    <mergeCell ref="O25:Q25"/>
    <mergeCell ref="R25:T25"/>
    <mergeCell ref="D23:E23"/>
    <mergeCell ref="F23:G23"/>
    <mergeCell ref="H23:I23"/>
    <mergeCell ref="M23:N23"/>
    <mergeCell ref="O23:P23"/>
    <mergeCell ref="Q23:R23"/>
    <mergeCell ref="D22:E22"/>
    <mergeCell ref="F22:G22"/>
    <mergeCell ref="H22:I22"/>
    <mergeCell ref="M22:N22"/>
    <mergeCell ref="O22:P22"/>
    <mergeCell ref="Q22:R22"/>
    <mergeCell ref="D21:E21"/>
    <mergeCell ref="F21:G21"/>
    <mergeCell ref="H21:I21"/>
    <mergeCell ref="M21:N21"/>
    <mergeCell ref="O21:P21"/>
    <mergeCell ref="Q21:R21"/>
    <mergeCell ref="D20:E20"/>
    <mergeCell ref="F20:G20"/>
    <mergeCell ref="H20:I20"/>
    <mergeCell ref="M20:N20"/>
    <mergeCell ref="O20:P20"/>
    <mergeCell ref="Q20:R20"/>
    <mergeCell ref="D19:E19"/>
    <mergeCell ref="F19:G19"/>
    <mergeCell ref="H19:I19"/>
    <mergeCell ref="M19:N19"/>
    <mergeCell ref="O19:P19"/>
    <mergeCell ref="Q19:R19"/>
    <mergeCell ref="D18:E18"/>
    <mergeCell ref="F18:G18"/>
    <mergeCell ref="H18:I18"/>
    <mergeCell ref="M18:N18"/>
    <mergeCell ref="O18:P18"/>
    <mergeCell ref="Q18:R18"/>
    <mergeCell ref="D17:E17"/>
    <mergeCell ref="F17:G17"/>
    <mergeCell ref="H17:I17"/>
    <mergeCell ref="M17:N17"/>
    <mergeCell ref="O17:P17"/>
    <mergeCell ref="Q17:R17"/>
    <mergeCell ref="D14:E14"/>
    <mergeCell ref="F14:G14"/>
    <mergeCell ref="H14:I14"/>
    <mergeCell ref="M14:N14"/>
    <mergeCell ref="O14:P14"/>
    <mergeCell ref="Q14:R14"/>
    <mergeCell ref="D16:E16"/>
    <mergeCell ref="F16:G16"/>
    <mergeCell ref="H16:I16"/>
    <mergeCell ref="M16:N16"/>
    <mergeCell ref="O16:P16"/>
    <mergeCell ref="Q16:R16"/>
    <mergeCell ref="D15:E15"/>
    <mergeCell ref="F15:G15"/>
    <mergeCell ref="H15:I15"/>
    <mergeCell ref="M15:N15"/>
    <mergeCell ref="O15:P15"/>
    <mergeCell ref="Q15:R15"/>
    <mergeCell ref="H12:I13"/>
    <mergeCell ref="M12:N12"/>
    <mergeCell ref="O12:P12"/>
    <mergeCell ref="Q12:R12"/>
    <mergeCell ref="K8:M8"/>
    <mergeCell ref="D11:E12"/>
    <mergeCell ref="F11:G12"/>
    <mergeCell ref="H11:I11"/>
    <mergeCell ref="J11:L11"/>
    <mergeCell ref="F13:G13"/>
    <mergeCell ref="M13:N13"/>
    <mergeCell ref="O13:P13"/>
    <mergeCell ref="Q13:R13"/>
    <mergeCell ref="O8:P8"/>
    <mergeCell ref="J13:L13"/>
    <mergeCell ref="O1:Q1"/>
    <mergeCell ref="R1:U1"/>
    <mergeCell ref="A3:U3"/>
    <mergeCell ref="B5:G6"/>
    <mergeCell ref="H5:J5"/>
    <mergeCell ref="K5:L5"/>
    <mergeCell ref="H6:J6"/>
    <mergeCell ref="K6:L6"/>
    <mergeCell ref="M11:N11"/>
    <mergeCell ref="O11:P11"/>
    <mergeCell ref="Q11:R11"/>
  </mergeCells>
  <phoneticPr fontId="2"/>
  <conditionalFormatting sqref="H14:H23">
    <cfRule type="cellIs" dxfId="3" priority="1" stopIfTrue="1" operator="equal">
      <formula>1</formula>
    </cfRule>
    <cfRule type="cellIs" dxfId="2" priority="2" stopIfTrue="1" operator="equal">
      <formula>2</formula>
    </cfRule>
  </conditionalFormatting>
  <dataValidations count="1">
    <dataValidation type="list" allowBlank="1" showInputMessage="1" sqref="H14:H23" xr:uid="{00000000-0002-0000-0500-000000000000}">
      <formula1>$Y$12:$Y$13</formula1>
    </dataValidation>
  </dataValidations>
  <printOptions horizontalCentered="1"/>
  <pageMargins left="0.59055118110236227" right="0.19685039370078741" top="0.78740157480314965" bottom="0.39370078740157483" header="0.39370078740157483" footer="0.39370078740157483"/>
  <pageSetup paperSize="9" scale="92" orientation="portrait" r:id="rId1"/>
  <headerFooter>
    <oddHeader>&amp;L&amp;"ＭＳ Ｐ明朝,標準"返送書類 計算表 3/4&amp;R&amp;"ＭＳ Ｐ明朝,標準"調査番号 25PS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A38"/>
  <sheetViews>
    <sheetView view="pageBreakPreview" zoomScaleNormal="100" zoomScaleSheetLayoutView="100" workbookViewId="0">
      <selection activeCell="G7" sqref="G7:M7"/>
    </sheetView>
  </sheetViews>
  <sheetFormatPr defaultColWidth="4.6640625" defaultRowHeight="13.2"/>
  <cols>
    <col min="1" max="1" width="2.6640625" customWidth="1"/>
    <col min="2" max="4" width="4.6640625" customWidth="1"/>
    <col min="5" max="5" width="5.6640625" customWidth="1"/>
    <col min="6" max="6" width="2.6640625" customWidth="1"/>
    <col min="7" max="8" width="5.6640625" customWidth="1"/>
    <col min="9" max="9" width="2.6640625" customWidth="1"/>
    <col min="10" max="10" width="5.6640625" customWidth="1"/>
    <col min="11" max="12" width="4.6640625" customWidth="1"/>
    <col min="13" max="13" width="5.6640625" customWidth="1"/>
    <col min="14" max="14" width="4.77734375" customWidth="1"/>
    <col min="15" max="15" width="5.6640625" customWidth="1"/>
    <col min="16" max="20" width="4.6640625" customWidth="1"/>
    <col min="21" max="21" width="6.6640625" customWidth="1"/>
    <col min="22" max="23" width="4.6640625" customWidth="1"/>
    <col min="24" max="24" width="4.6640625" hidden="1" customWidth="1"/>
    <col min="25" max="25" width="4.6640625" customWidth="1"/>
    <col min="26" max="26" width="4.77734375" customWidth="1"/>
    <col min="27" max="27" width="4.6640625" hidden="1" customWidth="1"/>
  </cols>
  <sheetData>
    <row r="1" spans="1:24" ht="24.9" customHeight="1">
      <c r="O1" s="66" t="s">
        <v>17</v>
      </c>
      <c r="P1" s="66"/>
      <c r="Q1" s="67"/>
      <c r="R1" s="112" t="str">
        <f>IF('CF1（1ページ）'!$R$1="","",'CF1（1ページ）'!$R$1)</f>
        <v/>
      </c>
      <c r="S1" s="112"/>
      <c r="T1" s="112"/>
      <c r="U1" s="112"/>
    </row>
    <row r="2" spans="1:24" ht="9.9" customHeight="1"/>
    <row r="3" spans="1:24" ht="24.9" customHeight="1">
      <c r="A3" s="68" t="s">
        <v>46</v>
      </c>
      <c r="B3" s="68"/>
      <c r="C3" s="68"/>
      <c r="D3" s="68"/>
      <c r="E3" s="68"/>
      <c r="F3" s="68"/>
      <c r="G3" s="68"/>
      <c r="H3" s="68"/>
      <c r="I3" s="68"/>
      <c r="J3" s="68"/>
      <c r="K3" s="68"/>
      <c r="L3" s="68"/>
      <c r="M3" s="68"/>
      <c r="N3" s="68"/>
      <c r="O3" s="68"/>
      <c r="P3" s="68"/>
      <c r="Q3" s="68"/>
      <c r="R3" s="68"/>
      <c r="S3" s="68"/>
      <c r="T3" s="68"/>
      <c r="U3" s="68"/>
    </row>
    <row r="4" spans="1:24" ht="19.5" customHeight="1">
      <c r="A4" s="3"/>
      <c r="B4" t="s">
        <v>56</v>
      </c>
    </row>
    <row r="5" spans="1:24" ht="9.9" customHeight="1">
      <c r="A5" s="3"/>
    </row>
    <row r="6" spans="1:24" ht="20.100000000000001" customHeight="1">
      <c r="B6" s="149" t="s">
        <v>64</v>
      </c>
      <c r="C6" s="150"/>
      <c r="D6" s="150"/>
      <c r="E6" s="150"/>
      <c r="F6" s="151"/>
      <c r="G6" s="152" t="s">
        <v>4</v>
      </c>
      <c r="H6" s="152"/>
      <c r="I6" s="152"/>
      <c r="J6" s="152"/>
      <c r="K6" s="152"/>
      <c r="L6" s="152"/>
      <c r="M6" s="152"/>
    </row>
    <row r="7" spans="1:24" ht="24.75" customHeight="1">
      <c r="B7" s="153" t="s">
        <v>55</v>
      </c>
      <c r="C7" s="154"/>
      <c r="D7" s="154"/>
      <c r="E7" s="154"/>
      <c r="F7" s="155"/>
      <c r="G7" s="156"/>
      <c r="H7" s="156"/>
      <c r="I7" s="156"/>
      <c r="J7" s="156"/>
      <c r="K7" s="156"/>
      <c r="L7" s="156"/>
      <c r="M7" s="156"/>
    </row>
    <row r="8" spans="1:24" ht="20.100000000000001" customHeight="1">
      <c r="B8" s="38" t="s">
        <v>63</v>
      </c>
      <c r="C8" s="2"/>
      <c r="D8" s="2"/>
      <c r="E8" s="2"/>
    </row>
    <row r="9" spans="1:24" ht="9.9" customHeight="1">
      <c r="A9" s="15"/>
      <c r="B9" s="15"/>
      <c r="C9" s="15"/>
      <c r="D9" s="6"/>
    </row>
    <row r="10" spans="1:24" ht="24.9" customHeight="1">
      <c r="A10" s="15"/>
      <c r="B10" s="15"/>
      <c r="C10" s="15"/>
      <c r="D10" s="6"/>
      <c r="F10" s="4"/>
      <c r="G10" s="5"/>
      <c r="K10" s="73" t="s">
        <v>7</v>
      </c>
      <c r="L10" s="73"/>
      <c r="M10" s="73"/>
      <c r="N10" s="16" t="s">
        <v>9</v>
      </c>
      <c r="O10" s="90"/>
      <c r="P10" s="91"/>
      <c r="Q10" t="s">
        <v>32</v>
      </c>
      <c r="R10" s="35"/>
      <c r="S10" t="s">
        <v>31</v>
      </c>
      <c r="T10" s="35"/>
      <c r="U10" t="s">
        <v>30</v>
      </c>
    </row>
    <row r="11" spans="1:24" ht="9.9" customHeight="1" thickBot="1">
      <c r="A11" s="5"/>
      <c r="F11" s="5"/>
    </row>
    <row r="12" spans="1:24" ht="5.0999999999999996" customHeight="1">
      <c r="D12" s="22"/>
      <c r="E12" s="24"/>
      <c r="F12" s="25"/>
      <c r="G12" s="24"/>
      <c r="H12" s="25"/>
      <c r="I12" s="24"/>
      <c r="J12" s="25"/>
      <c r="K12" s="23"/>
      <c r="L12" s="24"/>
      <c r="M12" s="25"/>
      <c r="N12" s="24"/>
      <c r="O12" s="25"/>
      <c r="P12" s="24"/>
      <c r="Q12" s="25"/>
      <c r="R12" s="24"/>
    </row>
    <row r="13" spans="1:24" ht="15" customHeight="1">
      <c r="D13" s="53" t="s">
        <v>21</v>
      </c>
      <c r="E13" s="53"/>
      <c r="F13" s="53" t="s">
        <v>23</v>
      </c>
      <c r="G13" s="53"/>
      <c r="H13" s="53" t="s">
        <v>3</v>
      </c>
      <c r="I13" s="53"/>
      <c r="J13" s="53" t="s">
        <v>2</v>
      </c>
      <c r="K13" s="53"/>
      <c r="L13" s="53"/>
      <c r="M13" s="56" t="s">
        <v>26</v>
      </c>
      <c r="N13" s="58"/>
      <c r="O13" s="56" t="s">
        <v>27</v>
      </c>
      <c r="P13" s="56"/>
      <c r="Q13" s="56" t="s">
        <v>28</v>
      </c>
      <c r="R13" s="56"/>
    </row>
    <row r="14" spans="1:24" ht="30" customHeight="1">
      <c r="D14" s="53"/>
      <c r="E14" s="53"/>
      <c r="F14" s="53"/>
      <c r="G14" s="53"/>
      <c r="H14" s="81" t="s">
        <v>22</v>
      </c>
      <c r="I14" s="81"/>
      <c r="J14" s="18"/>
      <c r="L14" s="19"/>
      <c r="M14" s="53" t="s">
        <v>37</v>
      </c>
      <c r="N14" s="53"/>
      <c r="O14" s="53" t="s">
        <v>29</v>
      </c>
      <c r="P14" s="53"/>
      <c r="Q14" s="53" t="s">
        <v>38</v>
      </c>
      <c r="R14" s="53"/>
      <c r="X14" t="s">
        <v>18</v>
      </c>
    </row>
    <row r="15" spans="1:24" ht="20.100000000000001" customHeight="1" thickBot="1">
      <c r="D15" s="17"/>
      <c r="E15" s="20"/>
      <c r="F15" s="54" t="s">
        <v>24</v>
      </c>
      <c r="G15" s="54"/>
      <c r="H15" s="54"/>
      <c r="I15" s="54"/>
      <c r="J15" s="60" t="s">
        <v>66</v>
      </c>
      <c r="K15" s="146"/>
      <c r="L15" s="62"/>
      <c r="M15" s="54" t="s">
        <v>25</v>
      </c>
      <c r="N15" s="54"/>
      <c r="O15" s="100"/>
      <c r="P15" s="100"/>
      <c r="Q15" s="54" t="s">
        <v>25</v>
      </c>
      <c r="R15" s="54"/>
      <c r="X15" t="s">
        <v>19</v>
      </c>
    </row>
    <row r="16" spans="1:24" ht="30" customHeight="1">
      <c r="D16" s="145"/>
      <c r="E16" s="145"/>
      <c r="F16" s="98"/>
      <c r="G16" s="98"/>
      <c r="H16" s="99"/>
      <c r="I16" s="99"/>
      <c r="J16" s="50"/>
      <c r="K16" s="170" t="s">
        <v>9</v>
      </c>
      <c r="L16" s="46"/>
      <c r="M16" s="117"/>
      <c r="N16" s="117"/>
      <c r="O16" s="109"/>
      <c r="P16" s="109"/>
      <c r="Q16" s="148"/>
      <c r="R16" s="148"/>
      <c r="W16" s="7"/>
    </row>
    <row r="17" spans="1:26" ht="30" customHeight="1">
      <c r="D17" s="145"/>
      <c r="E17" s="145"/>
      <c r="F17" s="89"/>
      <c r="G17" s="89"/>
      <c r="H17" s="59"/>
      <c r="I17" s="59"/>
      <c r="J17" s="51"/>
      <c r="K17" s="171" t="s">
        <v>9</v>
      </c>
      <c r="L17" s="47"/>
      <c r="M17" s="55"/>
      <c r="N17" s="55"/>
      <c r="O17" s="87"/>
      <c r="P17" s="87"/>
      <c r="Q17" s="87"/>
      <c r="R17" s="87"/>
      <c r="W17" s="7"/>
    </row>
    <row r="18" spans="1:26" ht="30" customHeight="1">
      <c r="D18" s="145"/>
      <c r="E18" s="145"/>
      <c r="F18" s="89"/>
      <c r="G18" s="89"/>
      <c r="H18" s="107"/>
      <c r="I18" s="107"/>
      <c r="J18" s="51"/>
      <c r="K18" s="171" t="s">
        <v>9</v>
      </c>
      <c r="L18" s="47"/>
      <c r="M18" s="55"/>
      <c r="N18" s="55"/>
      <c r="O18" s="87"/>
      <c r="P18" s="87"/>
      <c r="Q18" s="87"/>
      <c r="R18" s="87"/>
      <c r="W18" s="7"/>
    </row>
    <row r="19" spans="1:26" ht="30" customHeight="1">
      <c r="D19" s="145"/>
      <c r="E19" s="145"/>
      <c r="F19" s="89"/>
      <c r="G19" s="89"/>
      <c r="H19" s="59"/>
      <c r="I19" s="59"/>
      <c r="J19" s="51"/>
      <c r="K19" s="171" t="s">
        <v>69</v>
      </c>
      <c r="L19" s="47"/>
      <c r="M19" s="55"/>
      <c r="N19" s="55"/>
      <c r="O19" s="87"/>
      <c r="P19" s="87"/>
      <c r="Q19" s="87"/>
      <c r="R19" s="87"/>
      <c r="W19" s="7"/>
    </row>
    <row r="20" spans="1:26" ht="30" customHeight="1">
      <c r="D20" s="145"/>
      <c r="E20" s="145"/>
      <c r="F20" s="89"/>
      <c r="G20" s="89"/>
      <c r="H20" s="59"/>
      <c r="I20" s="59"/>
      <c r="J20" s="51"/>
      <c r="K20" s="171" t="s">
        <v>69</v>
      </c>
      <c r="L20" s="48"/>
      <c r="M20" s="55"/>
      <c r="N20" s="55"/>
      <c r="O20" s="87"/>
      <c r="P20" s="87"/>
      <c r="Q20" s="87"/>
      <c r="R20" s="87"/>
      <c r="W20" s="7"/>
      <c r="Z20" s="8"/>
    </row>
    <row r="21" spans="1:26" ht="30" customHeight="1">
      <c r="D21" s="145"/>
      <c r="E21" s="145"/>
      <c r="F21" s="89"/>
      <c r="G21" s="89"/>
      <c r="H21" s="59"/>
      <c r="I21" s="59"/>
      <c r="J21" s="51"/>
      <c r="K21" s="171" t="s">
        <v>69</v>
      </c>
      <c r="L21" s="49"/>
      <c r="M21" s="55"/>
      <c r="N21" s="55"/>
      <c r="O21" s="87"/>
      <c r="P21" s="87"/>
      <c r="Q21" s="87"/>
      <c r="R21" s="87"/>
      <c r="W21" s="7"/>
    </row>
    <row r="22" spans="1:26" ht="30" customHeight="1">
      <c r="D22" s="145"/>
      <c r="E22" s="145"/>
      <c r="F22" s="89"/>
      <c r="G22" s="89"/>
      <c r="H22" s="59"/>
      <c r="I22" s="59"/>
      <c r="J22" s="51"/>
      <c r="K22" s="171" t="s">
        <v>69</v>
      </c>
      <c r="L22" s="49"/>
      <c r="M22" s="55"/>
      <c r="N22" s="55"/>
      <c r="O22" s="87"/>
      <c r="P22" s="87"/>
      <c r="Q22" s="87"/>
      <c r="R22" s="87"/>
      <c r="W22" s="7"/>
    </row>
    <row r="23" spans="1:26" ht="30" customHeight="1">
      <c r="D23" s="145"/>
      <c r="E23" s="145"/>
      <c r="F23" s="89"/>
      <c r="G23" s="89"/>
      <c r="H23" s="59"/>
      <c r="I23" s="59"/>
      <c r="J23" s="51"/>
      <c r="K23" s="171" t="s">
        <v>69</v>
      </c>
      <c r="L23" s="49"/>
      <c r="M23" s="55"/>
      <c r="N23" s="55"/>
      <c r="O23" s="87"/>
      <c r="P23" s="87"/>
      <c r="Q23" s="87"/>
      <c r="R23" s="87"/>
      <c r="W23" s="7"/>
    </row>
    <row r="24" spans="1:26" ht="30" customHeight="1">
      <c r="D24" s="145"/>
      <c r="E24" s="145"/>
      <c r="F24" s="89"/>
      <c r="G24" s="89"/>
      <c r="H24" s="59"/>
      <c r="I24" s="59"/>
      <c r="J24" s="51"/>
      <c r="K24" s="171" t="s">
        <v>69</v>
      </c>
      <c r="L24" s="49"/>
      <c r="M24" s="55"/>
      <c r="N24" s="55"/>
      <c r="O24" s="87"/>
      <c r="P24" s="87"/>
      <c r="Q24" s="87"/>
      <c r="R24" s="87"/>
      <c r="W24" s="7"/>
    </row>
    <row r="25" spans="1:26" ht="30" customHeight="1">
      <c r="D25" s="145"/>
      <c r="E25" s="145"/>
      <c r="F25" s="89"/>
      <c r="G25" s="89"/>
      <c r="H25" s="59"/>
      <c r="I25" s="59"/>
      <c r="J25" s="51"/>
      <c r="K25" s="172" t="s">
        <v>9</v>
      </c>
      <c r="L25" s="49"/>
      <c r="M25" s="55"/>
      <c r="N25" s="55"/>
      <c r="O25" s="87"/>
      <c r="P25" s="87"/>
      <c r="Q25" s="87"/>
      <c r="R25" s="87"/>
      <c r="W25" s="7"/>
    </row>
    <row r="26" spans="1:26" s="13" customFormat="1" ht="20.100000000000001" customHeight="1">
      <c r="C26" s="12"/>
      <c r="D26" s="27"/>
      <c r="F26" s="27"/>
    </row>
    <row r="27" spans="1:26" s="13" customFormat="1" ht="20.100000000000001" customHeight="1">
      <c r="A27" s="39" t="s">
        <v>48</v>
      </c>
      <c r="B27" s="30"/>
      <c r="C27" s="30"/>
      <c r="J27" s="31"/>
      <c r="K27" s="31"/>
    </row>
    <row r="28" spans="1:26" s="13" customFormat="1" ht="24.9" customHeight="1">
      <c r="A28" s="40"/>
      <c r="B28" s="5" t="s">
        <v>59</v>
      </c>
    </row>
    <row r="29" spans="1:26" ht="24.75" customHeight="1">
      <c r="A29" s="41"/>
      <c r="B29" s="165"/>
      <c r="C29" s="165"/>
      <c r="D29" s="165"/>
      <c r="E29" s="13" t="s">
        <v>60</v>
      </c>
      <c r="F29" s="13"/>
      <c r="G29" s="29" t="s">
        <v>57</v>
      </c>
      <c r="H29" s="157"/>
      <c r="I29" s="158"/>
      <c r="J29" s="159"/>
      <c r="K29" s="42" t="s">
        <v>49</v>
      </c>
      <c r="L29" s="160"/>
      <c r="M29" s="161"/>
      <c r="N29" s="42" t="s">
        <v>61</v>
      </c>
      <c r="O29" s="13"/>
      <c r="P29" s="160"/>
      <c r="Q29" s="161"/>
      <c r="U29" s="26"/>
      <c r="V29" s="26"/>
    </row>
    <row r="30" spans="1:26" ht="9.75" customHeight="1">
      <c r="A30" s="40"/>
      <c r="B30" s="13"/>
      <c r="C30" s="13"/>
    </row>
    <row r="31" spans="1:26" ht="24.9" customHeight="1">
      <c r="A31" s="40"/>
      <c r="B31" s="13"/>
      <c r="C31" s="13"/>
      <c r="N31" s="42" t="s">
        <v>45</v>
      </c>
      <c r="O31" s="162"/>
      <c r="P31" s="163"/>
      <c r="Q31" s="164"/>
      <c r="R31" s="43" t="s">
        <v>47</v>
      </c>
      <c r="S31" s="26"/>
    </row>
    <row r="32" spans="1:26" ht="9.9" customHeight="1">
      <c r="A32" s="40"/>
      <c r="B32" s="13"/>
      <c r="C32" s="13"/>
    </row>
    <row r="33" spans="1:21" ht="24.75" customHeight="1">
      <c r="A33" s="39" t="s">
        <v>65</v>
      </c>
      <c r="B33" s="32"/>
      <c r="C33" s="32"/>
      <c r="D33" s="32"/>
      <c r="E33" s="32"/>
      <c r="F33" s="32"/>
      <c r="G33" s="32"/>
      <c r="H33" s="32"/>
      <c r="I33" s="33"/>
      <c r="J33" s="33"/>
      <c r="K33" s="33"/>
      <c r="L33" s="34"/>
    </row>
    <row r="34" spans="1:21" ht="15" customHeight="1">
      <c r="A34" s="39"/>
      <c r="B34" s="45" t="s">
        <v>70</v>
      </c>
      <c r="C34" s="32"/>
      <c r="D34" s="32"/>
      <c r="E34" s="32"/>
      <c r="F34" s="32"/>
      <c r="G34" s="32"/>
      <c r="H34" s="32"/>
      <c r="I34" s="33"/>
      <c r="J34" s="33"/>
      <c r="K34" s="33"/>
      <c r="L34" s="34"/>
    </row>
    <row r="35" spans="1:21" s="13" customFormat="1" ht="24.9" customHeight="1">
      <c r="A35" s="40"/>
      <c r="B35" s="5" t="s">
        <v>54</v>
      </c>
    </row>
    <row r="36" spans="1:21" ht="24.75" customHeight="1">
      <c r="A36" s="41"/>
      <c r="B36" s="166" t="str">
        <f>IF(O31="","",O31)</f>
        <v/>
      </c>
      <c r="C36" s="166"/>
      <c r="D36" s="166"/>
      <c r="E36" s="13" t="s">
        <v>51</v>
      </c>
      <c r="F36" s="13"/>
      <c r="G36" s="147" t="str">
        <f>IF('CF3（3ページ）'!P41="","",'CF3（3ページ）'!P41)</f>
        <v/>
      </c>
      <c r="H36" s="147"/>
      <c r="I36" s="147"/>
      <c r="J36" s="13" t="s">
        <v>53</v>
      </c>
      <c r="K36" s="13"/>
      <c r="L36" s="13"/>
      <c r="M36" s="13"/>
      <c r="N36" s="42" t="s">
        <v>45</v>
      </c>
      <c r="O36" s="167" t="e">
        <f>ROUNDDOWN(B36*G36,3)</f>
        <v>#VALUE!</v>
      </c>
      <c r="P36" s="168"/>
      <c r="Q36" s="169"/>
      <c r="R36" s="36" t="s">
        <v>50</v>
      </c>
      <c r="T36" s="26"/>
      <c r="U36" s="26"/>
    </row>
    <row r="37" spans="1:21">
      <c r="A37" s="28"/>
    </row>
    <row r="38" spans="1:21">
      <c r="A38" s="28"/>
      <c r="B38" s="28"/>
      <c r="C38" s="28"/>
      <c r="D38" s="28"/>
      <c r="E38" s="28"/>
      <c r="F38" s="28"/>
      <c r="G38" s="28"/>
      <c r="H38" s="28"/>
      <c r="I38" s="28"/>
      <c r="J38" s="28"/>
      <c r="K38" s="28"/>
      <c r="L38" s="28"/>
      <c r="M38" s="28"/>
      <c r="N38" s="28"/>
      <c r="O38" s="28"/>
      <c r="P38" s="28"/>
      <c r="Q38" s="28"/>
      <c r="R38" s="28"/>
      <c r="S38" s="28"/>
      <c r="T38" s="28"/>
      <c r="U38" s="28"/>
    </row>
  </sheetData>
  <sheetProtection algorithmName="SHA-512" hashValue="hUSGTkPteHxkEUOAqMv74pHPiO2DBopU/AD10SDeHN//M/vNDLV5a00vyi/muP2K/KUS55fu2riQhmFZTiyb9A==" saltValue="stDWdL+8DxgsuO+atzuL0w==" spinCount="100000" sheet="1" selectLockedCells="1"/>
  <mergeCells count="93">
    <mergeCell ref="P29:Q29"/>
    <mergeCell ref="O31:Q31"/>
    <mergeCell ref="B29:D29"/>
    <mergeCell ref="B36:D36"/>
    <mergeCell ref="O36:Q36"/>
    <mergeCell ref="B6:F6"/>
    <mergeCell ref="G6:M6"/>
    <mergeCell ref="B7:F7"/>
    <mergeCell ref="G7:M7"/>
    <mergeCell ref="H29:J29"/>
    <mergeCell ref="D25:E25"/>
    <mergeCell ref="F25:G25"/>
    <mergeCell ref="H25:I25"/>
    <mergeCell ref="D17:E17"/>
    <mergeCell ref="F17:G17"/>
    <mergeCell ref="H17:I17"/>
    <mergeCell ref="L29:M29"/>
    <mergeCell ref="M17:N17"/>
    <mergeCell ref="Q25:R25"/>
    <mergeCell ref="D24:E24"/>
    <mergeCell ref="F24:G24"/>
    <mergeCell ref="H24:I24"/>
    <mergeCell ref="M24:N24"/>
    <mergeCell ref="O24:P24"/>
    <mergeCell ref="Q24:R24"/>
    <mergeCell ref="M25:N25"/>
    <mergeCell ref="O25:P25"/>
    <mergeCell ref="Q23:R23"/>
    <mergeCell ref="D22:E22"/>
    <mergeCell ref="F22:G22"/>
    <mergeCell ref="H22:I22"/>
    <mergeCell ref="M22:N22"/>
    <mergeCell ref="O22:P22"/>
    <mergeCell ref="Q22:R22"/>
    <mergeCell ref="D23:E23"/>
    <mergeCell ref="F23:G23"/>
    <mergeCell ref="H23:I23"/>
    <mergeCell ref="M23:N23"/>
    <mergeCell ref="O23:P23"/>
    <mergeCell ref="Q21:R21"/>
    <mergeCell ref="D20:E20"/>
    <mergeCell ref="F20:G20"/>
    <mergeCell ref="H20:I20"/>
    <mergeCell ref="M20:N20"/>
    <mergeCell ref="O20:P20"/>
    <mergeCell ref="Q20:R20"/>
    <mergeCell ref="D21:E21"/>
    <mergeCell ref="F21:G21"/>
    <mergeCell ref="H21:I21"/>
    <mergeCell ref="M21:N21"/>
    <mergeCell ref="O21:P21"/>
    <mergeCell ref="Q19:R19"/>
    <mergeCell ref="D18:E18"/>
    <mergeCell ref="F18:G18"/>
    <mergeCell ref="H18:I18"/>
    <mergeCell ref="M18:N18"/>
    <mergeCell ref="O18:P18"/>
    <mergeCell ref="Q18:R18"/>
    <mergeCell ref="D19:E19"/>
    <mergeCell ref="F19:G19"/>
    <mergeCell ref="H19:I19"/>
    <mergeCell ref="M19:N19"/>
    <mergeCell ref="O19:P19"/>
    <mergeCell ref="O17:P17"/>
    <mergeCell ref="Q17:R17"/>
    <mergeCell ref="F15:G15"/>
    <mergeCell ref="M15:N15"/>
    <mergeCell ref="O15:P15"/>
    <mergeCell ref="Q15:R15"/>
    <mergeCell ref="Q16:R16"/>
    <mergeCell ref="O1:Q1"/>
    <mergeCell ref="R1:U1"/>
    <mergeCell ref="A3:U3"/>
    <mergeCell ref="G36:I36"/>
    <mergeCell ref="K10:M10"/>
    <mergeCell ref="O10:P10"/>
    <mergeCell ref="D13:E14"/>
    <mergeCell ref="F13:G14"/>
    <mergeCell ref="H13:I13"/>
    <mergeCell ref="J13:L13"/>
    <mergeCell ref="M13:N13"/>
    <mergeCell ref="O13:P13"/>
    <mergeCell ref="Q13:R13"/>
    <mergeCell ref="H14:I15"/>
    <mergeCell ref="M14:N14"/>
    <mergeCell ref="O14:P14"/>
    <mergeCell ref="Q14:R14"/>
    <mergeCell ref="D16:E16"/>
    <mergeCell ref="F16:G16"/>
    <mergeCell ref="H16:I16"/>
    <mergeCell ref="M16:N16"/>
    <mergeCell ref="O16:P16"/>
    <mergeCell ref="J15:L15"/>
  </mergeCells>
  <phoneticPr fontId="2"/>
  <conditionalFormatting sqref="H16:H25">
    <cfRule type="cellIs" dxfId="1" priority="1" stopIfTrue="1" operator="equal">
      <formula>1</formula>
    </cfRule>
    <cfRule type="cellIs" dxfId="0" priority="2" stopIfTrue="1" operator="equal">
      <formula>2</formula>
    </cfRule>
  </conditionalFormatting>
  <dataValidations count="1">
    <dataValidation type="list" allowBlank="1" showInputMessage="1" sqref="H16:H25" xr:uid="{00000000-0002-0000-0600-000000000000}">
      <formula1>$X$14:$X$15</formula1>
    </dataValidation>
  </dataValidations>
  <printOptions horizontalCentered="1"/>
  <pageMargins left="0.59055118110236227" right="0.19685039370078741" top="0.78740157480314965" bottom="0.59055118110236227" header="0.39370078740157483" footer="0.39370078740157483"/>
  <pageSetup paperSize="9" scale="93" orientation="portrait" r:id="rId1"/>
  <headerFooter>
    <oddHeader>&amp;L&amp;"ＭＳ Ｐ明朝,標準"返送書類 計算表 4/4&amp;R&amp;"ＭＳ Ｐ明朝,標準"調査番号 25PS</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CF1（1ページ）</vt:lpstr>
      <vt:lpstr>CF2（2ページ）</vt:lpstr>
      <vt:lpstr>CF3（3ページ）</vt:lpstr>
      <vt:lpstr>毒力中央値（4ページ）</vt:lpstr>
      <vt:lpstr>'CF1（1ページ）'!Print_Area</vt:lpstr>
      <vt:lpstr>'CF2（2ページ）'!Print_Area</vt:lpstr>
      <vt:lpstr>'CF3（3ページ）'!Print_Area</vt:lpstr>
      <vt:lpstr>'毒力中央値（4ページ）'!Print_Area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2013-08-13T06:02:06Z</cp:lastPrinted>
  <dcterms:created xsi:type="dcterms:W3CDTF">1900-12-31T15:00:00Z</dcterms:created>
  <dcterms:modified xsi:type="dcterms:W3CDTF">2025-08-01T04:06:52Z</dcterms:modified>
</cp:coreProperties>
</file>