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sc2025007\Desktop\"/>
    </mc:Choice>
  </mc:AlternateContent>
  <xr:revisionPtr revIDLastSave="0" documentId="13_ncr:1_{BBA82B6F-0E00-4242-B2B0-FAF223BE7E1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注文書" sheetId="1" r:id="rId1"/>
  </sheets>
  <definedNames>
    <definedName name="_xlnm.Print_Area" localSheetId="0">注文書!$A$1:$M$43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1" l="1"/>
  <c r="U50" i="1"/>
  <c r="H50" i="1"/>
  <c r="A50" i="1" l="1"/>
  <c r="F50" i="1" l="1"/>
  <c r="K22" i="1"/>
  <c r="K23" i="1"/>
  <c r="K24" i="1"/>
  <c r="K25" i="1"/>
  <c r="K26" i="1"/>
  <c r="K27" i="1"/>
  <c r="B50" i="1" l="1"/>
  <c r="J50" i="1"/>
  <c r="I50" i="1"/>
  <c r="G50" i="1"/>
  <c r="E50" i="1"/>
  <c r="D50" i="1"/>
  <c r="C50" i="1"/>
  <c r="Q50" i="1" l="1"/>
  <c r="S50" i="1"/>
  <c r="S34" i="1"/>
  <c r="L34" i="1" s="1"/>
  <c r="M34" i="1" s="1"/>
  <c r="J33" i="1"/>
  <c r="J32" i="1"/>
  <c r="J31" i="1"/>
  <c r="J30" i="1"/>
  <c r="J29" i="1"/>
  <c r="J28" i="1"/>
  <c r="J27" i="1"/>
  <c r="J26" i="1"/>
  <c r="J25" i="1"/>
  <c r="J24" i="1"/>
  <c r="J23" i="1"/>
  <c r="J22" i="1"/>
  <c r="Y50" i="1" l="1"/>
  <c r="X50" i="1"/>
  <c r="W50" i="1"/>
  <c r="T50" i="1"/>
  <c r="R50" i="1"/>
  <c r="P50" i="1"/>
  <c r="O50" i="1"/>
  <c r="N50" i="1"/>
  <c r="M50" i="1"/>
  <c r="L50" i="1"/>
  <c r="K50" i="1"/>
  <c r="M26" i="1"/>
  <c r="A35" i="1"/>
  <c r="M27" i="1"/>
  <c r="M28" i="1"/>
  <c r="M29" i="1"/>
  <c r="M30" i="1"/>
  <c r="M33" i="1"/>
  <c r="M23" i="1"/>
  <c r="M24" i="1"/>
  <c r="M25" i="1"/>
  <c r="K28" i="1"/>
  <c r="K29" i="1"/>
  <c r="K30" i="1"/>
  <c r="K31" i="1"/>
  <c r="M31" i="1" s="1"/>
  <c r="K32" i="1"/>
  <c r="M32" i="1" s="1"/>
  <c r="K33" i="1"/>
  <c r="K34" i="1"/>
  <c r="M22" i="1"/>
  <c r="L35" i="1" l="1"/>
</calcChain>
</file>

<file path=xl/sharedStrings.xml><?xml version="1.0" encoding="utf-8"?>
<sst xmlns="http://schemas.openxmlformats.org/spreadsheetml/2006/main" count="77" uniqueCount="70">
  <si>
    <t>ご担当者</t>
    <rPh sb="1" eb="4">
      <t>タントウシャ</t>
    </rPh>
    <phoneticPr fontId="1"/>
  </si>
  <si>
    <t>〒</t>
    <phoneticPr fontId="1"/>
  </si>
  <si>
    <t>電話番号</t>
    <rPh sb="0" eb="4">
      <t>デンワバンゴウ</t>
    </rPh>
    <phoneticPr fontId="1"/>
  </si>
  <si>
    <t>Code</t>
    <phoneticPr fontId="1"/>
  </si>
  <si>
    <t>細　胞　毒　性　試　験</t>
  </si>
  <si>
    <t>陽性</t>
    <rPh sb="0" eb="2">
      <t>ヨウセイ</t>
    </rPh>
    <phoneticPr fontId="1"/>
  </si>
  <si>
    <t>陰性</t>
    <rPh sb="0" eb="2">
      <t>インセイ</t>
    </rPh>
    <phoneticPr fontId="1"/>
  </si>
  <si>
    <t>埋　植　試　験</t>
    <rPh sb="0" eb="1">
      <t>マイ</t>
    </rPh>
    <rPh sb="2" eb="3">
      <t>ショク</t>
    </rPh>
    <rPh sb="4" eb="5">
      <t>タメシ</t>
    </rPh>
    <rPh sb="6" eb="7">
      <t>ケン</t>
    </rPh>
    <phoneticPr fontId="1"/>
  </si>
  <si>
    <t>AS</t>
    <phoneticPr fontId="1"/>
  </si>
  <si>
    <t>AC</t>
    <phoneticPr fontId="1"/>
  </si>
  <si>
    <t>BS</t>
    <phoneticPr fontId="1"/>
  </si>
  <si>
    <t>BC</t>
    <phoneticPr fontId="1"/>
  </si>
  <si>
    <t>CS</t>
    <phoneticPr fontId="1"/>
  </si>
  <si>
    <t>CC</t>
    <phoneticPr fontId="1"/>
  </si>
  <si>
    <t>D</t>
    <phoneticPr fontId="1"/>
  </si>
  <si>
    <t>E</t>
    <phoneticPr fontId="1"/>
  </si>
  <si>
    <t>H</t>
    <phoneticPr fontId="1"/>
  </si>
  <si>
    <t>FS</t>
    <phoneticPr fontId="1"/>
  </si>
  <si>
    <t>Y3</t>
    <phoneticPr fontId="1"/>
  </si>
  <si>
    <t>Y4</t>
    <phoneticPr fontId="1"/>
  </si>
  <si>
    <t>摘　要</t>
    <rPh sb="0" eb="1">
      <t>テキ</t>
    </rPh>
    <rPh sb="2" eb="3">
      <t>ヨウ</t>
    </rPh>
    <phoneticPr fontId="1"/>
  </si>
  <si>
    <t>数量</t>
    <rPh sb="0" eb="2">
      <t>スウリョウ</t>
    </rPh>
    <phoneticPr fontId="1"/>
  </si>
  <si>
    <t>税込価格</t>
    <rPh sb="0" eb="2">
      <t>ゼイコ</t>
    </rPh>
    <rPh sb="2" eb="4">
      <t>カカク</t>
    </rPh>
    <phoneticPr fontId="1"/>
  </si>
  <si>
    <t>小計</t>
    <rPh sb="0" eb="2">
      <t>ショウケイ</t>
    </rPh>
    <phoneticPr fontId="1"/>
  </si>
  <si>
    <t>EO</t>
    <phoneticPr fontId="1"/>
  </si>
  <si>
    <t>税抜価格</t>
    <rPh sb="0" eb="4">
      <t>ゼイヌキカカク</t>
    </rPh>
    <phoneticPr fontId="1"/>
  </si>
  <si>
    <t>【ご注文内容】</t>
    <rPh sb="2" eb="6">
      <t>チュウモンナイヨウ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</si>
  <si>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</si>
  <si>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部 署 名</t>
    <rPh sb="0" eb="1">
      <t>ブ</t>
    </rPh>
    <rPh sb="2" eb="3">
      <t>ショ</t>
    </rPh>
    <rPh sb="4" eb="5">
      <t>ナ</t>
    </rPh>
    <phoneticPr fontId="1"/>
  </si>
  <si>
    <t>宛　先</t>
    <rPh sb="0" eb="1">
      <t>アテ</t>
    </rPh>
    <rPh sb="2" eb="3">
      <t>サキ</t>
    </rPh>
    <phoneticPr fontId="1"/>
  </si>
  <si>
    <t>刺激性
試験</t>
    <rPh sb="0" eb="2">
      <t>シゲキ</t>
    </rPh>
    <rPh sb="2" eb="3">
      <t>セイ</t>
    </rPh>
    <rPh sb="4" eb="6">
      <t>シケン</t>
    </rPh>
    <phoneticPr fontId="1"/>
  </si>
  <si>
    <t>溶血性
試験</t>
    <rPh sb="0" eb="2">
      <t>ヨウケツ</t>
    </rPh>
    <rPh sb="2" eb="3">
      <t>セイ</t>
    </rPh>
    <rPh sb="4" eb="6">
      <t>シケン</t>
    </rPh>
    <phoneticPr fontId="1"/>
  </si>
  <si>
    <t>【発送宛先等】</t>
    <rPh sb="1" eb="3">
      <t>ハッソウ</t>
    </rPh>
    <rPh sb="3" eb="5">
      <t>アテサキ</t>
    </rPh>
    <rPh sb="5" eb="6">
      <t>トウ</t>
    </rPh>
    <phoneticPr fontId="1"/>
  </si>
  <si>
    <t>合計金額**</t>
    <rPh sb="0" eb="4">
      <t>ゴウケイキンガク</t>
    </rPh>
    <phoneticPr fontId="1"/>
  </si>
  <si>
    <t>**別途送料が発生いたします。</t>
    <rPh sb="2" eb="4">
      <t>ベット</t>
    </rPh>
    <rPh sb="4" eb="6">
      <t>ソウリョウ</t>
    </rPh>
    <rPh sb="7" eb="9">
      <t>ハッセイ</t>
    </rPh>
    <phoneticPr fontId="1"/>
  </si>
  <si>
    <t>医療機器の生物学的安全性試験に用いる対照材料</t>
    <phoneticPr fontId="1"/>
  </si>
  <si>
    <t>注 文 書</t>
    <phoneticPr fontId="1"/>
  </si>
  <si>
    <t>一般財団法人食品薬品安全センター  秦野研究所
対照材料 注文受付担当</t>
    <phoneticPr fontId="1"/>
  </si>
  <si>
    <t>【注文窓口】　　</t>
    <phoneticPr fontId="1"/>
  </si>
  <si>
    <t>発注メールのタイトルは「対照材料　発注依頼」とし、注文書を添付してお送りください。</t>
    <phoneticPr fontId="1"/>
  </si>
  <si>
    <t>rm.office@fdsc.or.jp</t>
    <phoneticPr fontId="1"/>
  </si>
  <si>
    <t xml:space="preserve">0463-85-2525 </t>
    <phoneticPr fontId="1"/>
  </si>
  <si>
    <t>(内線523)</t>
    <phoneticPr fontId="1"/>
  </si>
  <si>
    <t xml:space="preserve">E-mail : </t>
    <phoneticPr fontId="1"/>
  </si>
  <si>
    <t xml:space="preserve">TEL : </t>
    <phoneticPr fontId="1"/>
  </si>
  <si>
    <t xml:space="preserve"> EOG滅菌</t>
    <rPh sb="4" eb="6">
      <t>メッキン</t>
    </rPh>
    <phoneticPr fontId="1"/>
  </si>
  <si>
    <t>↓ 数量をご入力ください</t>
    <rPh sb="2" eb="4">
      <t>スウリョウ</t>
    </rPh>
    <rPh sb="6" eb="8">
      <t>ニュウリョク</t>
    </rPh>
    <phoneticPr fontId="1"/>
  </si>
  <si>
    <t>名称 / 規格</t>
    <rPh sb="0" eb="2">
      <t>メイショウ</t>
    </rPh>
    <rPh sb="5" eb="7">
      <t>キカク</t>
    </rPh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</si>
  <si>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【Y-4】</t>
    </r>
    <r>
      <rPr>
        <sz val="10"/>
        <color theme="1"/>
        <rFont val="Meiryo UI"/>
        <family val="3"/>
        <charset val="128"/>
      </rPr>
      <t xml:space="preserve"> 5.8%非イオン界面活性剤含有軟質PVCペレット
 </t>
    </r>
    <r>
      <rPr>
        <sz val="9"/>
        <color theme="1"/>
        <rFont val="Meiryo UI"/>
        <family val="3"/>
        <charset val="128"/>
      </rPr>
      <t>約100g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</si>
  <si>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【Y-3】</t>
    </r>
    <r>
      <rPr>
        <sz val="10"/>
        <color theme="1"/>
        <rFont val="Meiryo UI"/>
        <family val="3"/>
        <charset val="128"/>
      </rPr>
      <t xml:space="preserve"> 0.91%非イオン界面活性剤含有軟質PVCペレット
 </t>
    </r>
    <r>
      <rPr>
        <sz val="9"/>
        <color theme="1"/>
        <rFont val="Meiryo UI"/>
        <family val="3"/>
        <charset val="128"/>
      </rPr>
      <t>約100g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</si>
  <si>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【RM-H】</t>
    </r>
    <r>
      <rPr>
        <sz val="10"/>
        <color theme="1"/>
        <rFont val="Meiryo UI"/>
        <family val="3"/>
        <charset val="128"/>
      </rPr>
      <t xml:space="preserve"> 高密度ポリエチレンロッド
 </t>
    </r>
    <r>
      <rPr>
        <sz val="9"/>
        <color theme="1"/>
        <rFont val="Meiryo UI"/>
        <family val="3"/>
        <charset val="128"/>
      </rPr>
      <t>直径約2mm×長さ約100mm、10本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</si>
  <si>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【RM-E】</t>
    </r>
    <r>
      <rPr>
        <sz val="10"/>
        <color theme="1"/>
        <rFont val="Meiryo UI"/>
        <family val="3"/>
        <charset val="128"/>
      </rPr>
      <t xml:space="preserve"> 高密度ポリエチレンロッド
 </t>
    </r>
    <r>
      <rPr>
        <sz val="9"/>
        <color theme="1"/>
        <rFont val="Meiryo UI"/>
        <family val="3"/>
        <charset val="128"/>
      </rPr>
      <t>直径約1mm×長さ約100mm、10本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</si>
  <si>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【RM-D】</t>
    </r>
    <r>
      <rPr>
        <sz val="10"/>
        <color theme="1"/>
        <rFont val="Meiryo UI"/>
        <family val="3"/>
        <charset val="128"/>
      </rPr>
      <t xml:space="preserve"> 高密度ポリエチレンシート
 </t>
    </r>
    <r>
      <rPr>
        <sz val="9"/>
        <color theme="1"/>
        <rFont val="Meiryo UI"/>
        <family val="3"/>
        <charset val="128"/>
      </rPr>
      <t>厚み約1mm、サイズ約50mm×100mm、3枚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</si>
  <si>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【RM-C cut】</t>
    </r>
    <r>
      <rPr>
        <sz val="10"/>
        <color theme="1"/>
        <rFont val="Meiryo UI"/>
        <family val="3"/>
        <charset val="128"/>
      </rPr>
      <t xml:space="preserve"> 高密度ポリエチレンフィルム
 </t>
    </r>
    <r>
      <rPr>
        <sz val="9"/>
        <color theme="1"/>
        <rFont val="Meiryo UI"/>
        <family val="3"/>
        <charset val="128"/>
      </rPr>
      <t>厚み約0.5mm、サイズ約2mm×15mm、約15g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</si>
  <si>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【RM-C sheet】</t>
    </r>
    <r>
      <rPr>
        <sz val="10"/>
        <color theme="1"/>
        <rFont val="Meiryo UI"/>
        <family val="3"/>
        <charset val="128"/>
      </rPr>
      <t xml:space="preserve"> 高密度ポリエチレンフィルム
 </t>
    </r>
    <r>
      <rPr>
        <sz val="9"/>
        <color theme="1"/>
        <rFont val="Meiryo UI"/>
        <family val="3"/>
        <charset val="128"/>
      </rPr>
      <t>厚み約0.5mm、サイズ約30mm×100mm、5枚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</si>
  <si>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【RM-B cut】</t>
    </r>
    <r>
      <rPr>
        <sz val="10"/>
        <color theme="1"/>
        <rFont val="Meiryo UI"/>
        <family val="3"/>
        <charset val="128"/>
      </rPr>
      <t xml:space="preserve"> 0.25%ZDBC含有ポリウレタンフィルム
</t>
    </r>
    <r>
      <rPr>
        <sz val="9"/>
        <color theme="1"/>
        <rFont val="Meiryo UI"/>
        <family val="3"/>
        <charset val="128"/>
      </rPr>
      <t xml:space="preserve"> 厚み約0.5mm、サイズ約2mm×15mm、約10g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</si>
  <si>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【RM-B sheet】</t>
    </r>
    <r>
      <rPr>
        <sz val="10"/>
        <color theme="1"/>
        <rFont val="Meiryo UI"/>
        <family val="3"/>
        <charset val="128"/>
      </rPr>
      <t xml:space="preserve"> 0.25%ZDBC含有ポリウレタンフィルム
 </t>
    </r>
    <r>
      <rPr>
        <sz val="9"/>
        <color theme="1"/>
        <rFont val="Meiryo UI"/>
        <family val="3"/>
        <charset val="128"/>
      </rPr>
      <t>厚み約0.5mm、サイズ約100mm×150mm、1枚</t>
    </r>
  </si>
  <si>
    <r>
      <t xml:space="preserve"> </t>
    </r>
    <r>
      <rPr>
        <sz val="11"/>
        <color theme="1"/>
        <rFont val="Meiryo UI"/>
        <family val="3"/>
        <charset val="128"/>
      </rPr>
      <t>【RM-A cut】</t>
    </r>
    <r>
      <rPr>
        <sz val="10"/>
        <color theme="1"/>
        <rFont val="Meiryo UI"/>
        <family val="3"/>
        <charset val="128"/>
      </rPr>
      <t xml:space="preserve"> 0.1%ZDEC含有ポリウレタンフィルム
 </t>
    </r>
    <r>
      <rPr>
        <sz val="9"/>
        <color theme="1"/>
        <rFont val="Meiryo UI"/>
        <family val="3"/>
        <charset val="128"/>
      </rPr>
      <t>厚み約0.5mm、サイズ約2mm×15mm、約10g</t>
    </r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</si>
  <si>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【RM-A sheet】</t>
    </r>
    <r>
      <rPr>
        <sz val="10"/>
        <color theme="1"/>
        <rFont val="Meiryo UI"/>
        <family val="3"/>
        <charset val="128"/>
      </rPr>
      <t xml:space="preserve"> 0.1%ZDEC含有ポリウレタンフィルム
 </t>
    </r>
    <r>
      <rPr>
        <sz val="9"/>
        <color theme="1"/>
        <rFont val="Meiryo UI"/>
        <family val="3"/>
        <charset val="128"/>
      </rPr>
      <t>厚み約0.5mm、サイズ約100mm×150mm、1枚</t>
    </r>
    <phoneticPr fontId="1"/>
  </si>
  <si>
    <t>EOG滅菌</t>
    <rPh sb="3" eb="5">
      <t>メッキン</t>
    </rPh>
    <phoneticPr fontId="1"/>
  </si>
  <si>
    <t>(ご希望の場合、1回の注文あたり\11,000となります)</t>
    <rPh sb="9" eb="10">
      <t>カイ</t>
    </rPh>
    <rPh sb="11" eb="13">
      <t>チュウモン</t>
    </rPh>
    <phoneticPr fontId="1"/>
  </si>
  <si>
    <t xml:space="preserve">EOG滅菌をご希望の場合は✓を入れてください ↓ </t>
    <rPh sb="3" eb="5">
      <t>メッキン</t>
    </rPh>
    <rPh sb="7" eb="9">
      <t>キボウ</t>
    </rPh>
    <rPh sb="10" eb="12">
      <t>バアイ</t>
    </rPh>
    <rPh sb="15" eb="16">
      <t>イ</t>
    </rPh>
    <phoneticPr fontId="1"/>
  </si>
  <si>
    <r>
      <t xml:space="preserve"> </t>
    </r>
    <r>
      <rPr>
        <sz val="11"/>
        <color theme="1"/>
        <rFont val="Meiryo UI"/>
        <family val="3"/>
        <charset val="128"/>
      </rPr>
      <t>【RM-F】</t>
    </r>
    <r>
      <rPr>
        <sz val="10"/>
        <color theme="1"/>
        <rFont val="Meiryo UI"/>
        <family val="3"/>
        <charset val="128"/>
      </rPr>
      <t xml:space="preserve"> 0.75%ZDEC含有ポリウレタンフィルム
 </t>
    </r>
    <r>
      <rPr>
        <sz val="9"/>
        <color theme="1"/>
        <rFont val="Meiryo UI"/>
        <family val="3"/>
        <charset val="128"/>
      </rPr>
      <t>厚み約1mm、サイズ約20mm×50mm、1枚</t>
    </r>
    <phoneticPr fontId="1"/>
  </si>
  <si>
    <t>E-mail</t>
    <phoneticPr fontId="1"/>
  </si>
  <si>
    <t>ご注文年月日</t>
    <rPh sb="1" eb="3">
      <t>チュウモン</t>
    </rPh>
    <rPh sb="3" eb="6">
      <t>ネンガッピ</t>
    </rPh>
    <phoneticPr fontId="1"/>
  </si>
  <si>
    <t>請求書宛名</t>
    <rPh sb="0" eb="3">
      <t>セイキュウショ</t>
    </rPh>
    <rPh sb="3" eb="5">
      <t>アテナ</t>
    </rPh>
    <phoneticPr fontId="1"/>
  </si>
  <si>
    <t>請求書に記載する宛名が会社名と異なる場合にご入力ください</t>
    <rPh sb="0" eb="3">
      <t>セイキュウショ</t>
    </rPh>
    <rPh sb="4" eb="6">
      <t>キサイ</t>
    </rPh>
    <rPh sb="8" eb="10">
      <t>アテナ</t>
    </rPh>
    <rPh sb="11" eb="14">
      <t>カイシャメイ</t>
    </rPh>
    <rPh sb="15" eb="16">
      <t>コト</t>
    </rPh>
    <rPh sb="18" eb="20">
      <t>バアイ</t>
    </rPh>
    <rPh sb="22" eb="24">
      <t>ニュウリョク</t>
    </rPh>
    <phoneticPr fontId="1"/>
  </si>
  <si>
    <t>2026年1月16日改訂版</t>
    <rPh sb="4" eb="5">
      <t>ネン</t>
    </rPh>
    <rPh sb="6" eb="7">
      <t>ガツ</t>
    </rPh>
    <rPh sb="9" eb="10">
      <t>ニチ</t>
    </rPh>
    <rPh sb="10" eb="12">
      <t>カイテイ</t>
    </rPh>
    <rPh sb="12" eb="13">
      <t>バン</t>
    </rPh>
    <phoneticPr fontId="1"/>
  </si>
  <si>
    <t xml:space="preserve"> yyyy/mm/ddの形式でご入力ください。「年月日」で表示されます。</t>
    <rPh sb="12" eb="14">
      <t>ケイシキ</t>
    </rPh>
    <rPh sb="16" eb="18">
      <t>ニュウリョク</t>
    </rPh>
    <rPh sb="24" eb="27">
      <t>ネンガッピ</t>
    </rPh>
    <rPh sb="29" eb="31">
      <t>ヒョウジ</t>
    </rPh>
    <phoneticPr fontId="1"/>
  </si>
  <si>
    <t>↓左端セルにご記入ください。</t>
    <rPh sb="1" eb="3">
      <t>ヒダリハシ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</si>
</sst>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$-F800]dddd\,\ mmmm\ dd\,\ yyyy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Meiryo UI"/>
      <family val="3"/>
      <charset val="128"/>
    </font>
    <font>
      <b/>
      <sz val="16"/>
      <color theme="1"/>
      <name val="ＭＳ Ｐゴシック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8" fillId="0" borderId="3" xfId="0" applyFont="1" applyBorder="1" applyAlignment="1">
      <alignment horizontal="center" vertical="center" wrapText="1" shrinkToFit="1"/>
    </xf>
    <xf numFmtId="0" fontId="6" fillId="3" borderId="3" xfId="2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1" fillId="0" borderId="0" xfId="0" applyFont="1" applyAlignment="1"/>
    <xf numFmtId="0" fontId="1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42" fontId="6" fillId="0" borderId="14" xfId="0" applyNumberFormat="1" applyFont="1" applyBorder="1" applyAlignment="1" applyProtection="1">
      <alignment vertical="center" shrinkToFit="1"/>
      <protection hidden="1"/>
    </xf>
    <xf numFmtId="42" fontId="6" fillId="0" borderId="12" xfId="0" applyNumberFormat="1" applyFont="1" applyBorder="1" applyAlignment="1" applyProtection="1">
      <alignment vertical="center" shrinkToFit="1"/>
      <protection hidden="1"/>
    </xf>
    <xf numFmtId="42" fontId="6" fillId="0" borderId="5" xfId="0" applyNumberFormat="1" applyFont="1" applyBorder="1" applyAlignment="1" applyProtection="1">
      <alignment vertical="center" shrinkToFit="1"/>
      <protection hidden="1"/>
    </xf>
    <xf numFmtId="42" fontId="6" fillId="0" borderId="6" xfId="0" applyNumberFormat="1" applyFont="1" applyBorder="1" applyAlignment="1" applyProtection="1">
      <alignment vertical="center" shrinkToFit="1"/>
      <protection hidden="1"/>
    </xf>
    <xf numFmtId="0" fontId="4" fillId="0" borderId="0" xfId="0" applyFont="1" applyAlignment="1">
      <alignment horizontal="left" vertical="center" indent="2"/>
    </xf>
    <xf numFmtId="42" fontId="6" fillId="0" borderId="13" xfId="0" applyNumberFormat="1" applyFont="1" applyBorder="1" applyAlignment="1">
      <alignment vertical="center" shrinkToFit="1"/>
    </xf>
    <xf numFmtId="42" fontId="6" fillId="0" borderId="11" xfId="0" applyNumberFormat="1" applyFont="1" applyBorder="1" applyAlignment="1">
      <alignment vertical="center" shrinkToFit="1"/>
    </xf>
    <xf numFmtId="42" fontId="6" fillId="0" borderId="4" xfId="0" applyNumberFormat="1" applyFont="1" applyBorder="1" applyAlignment="1">
      <alignment vertical="center" shrinkToFit="1"/>
    </xf>
    <xf numFmtId="42" fontId="6" fillId="0" borderId="15" xfId="0" applyNumberFormat="1" applyFont="1" applyBorder="1" applyAlignment="1">
      <alignment vertical="center" shrinkToFit="1"/>
    </xf>
    <xf numFmtId="0" fontId="6" fillId="0" borderId="4" xfId="0" applyFont="1" applyBorder="1">
      <alignment vertical="center"/>
    </xf>
    <xf numFmtId="0" fontId="20" fillId="2" borderId="9" xfId="1" applyFont="1" applyBorder="1" applyAlignment="1" applyProtection="1">
      <alignment horizontal="center" vertical="center"/>
      <protection locked="0"/>
    </xf>
    <xf numFmtId="0" fontId="20" fillId="2" borderId="10" xfId="1" applyFont="1" applyBorder="1" applyAlignment="1" applyProtection="1">
      <alignment horizontal="center" vertical="center"/>
      <protection locked="0"/>
    </xf>
    <xf numFmtId="0" fontId="20" fillId="2" borderId="3" xfId="1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1" fillId="0" borderId="0" xfId="0" applyFont="1" applyAlignment="1">
      <alignment vertical="top"/>
    </xf>
    <xf numFmtId="0" fontId="18" fillId="0" borderId="0" xfId="3" applyFont="1" applyAlignment="1" applyProtection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Protection="1">
      <alignment vertical="center"/>
      <protection locked="0"/>
    </xf>
    <xf numFmtId="0" fontId="20" fillId="0" borderId="16" xfId="1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right" vertical="center" indent="2"/>
    </xf>
    <xf numFmtId="0" fontId="23" fillId="0" borderId="14" xfId="0" applyFont="1" applyBorder="1" applyAlignment="1">
      <alignment horizontal="left" vertical="center" wrapText="1" indent="2"/>
    </xf>
    <xf numFmtId="0" fontId="23" fillId="0" borderId="29" xfId="0" applyFont="1" applyBorder="1" applyAlignment="1">
      <alignment horizontal="left" vertical="center" wrapText="1" indent="2"/>
    </xf>
    <xf numFmtId="0" fontId="23" fillId="0" borderId="5" xfId="0" applyFont="1" applyBorder="1" applyAlignment="1">
      <alignment horizontal="left" vertical="center" wrapText="1" indent="2"/>
    </xf>
    <xf numFmtId="0" fontId="6" fillId="0" borderId="16" xfId="0" applyFont="1" applyBorder="1" applyAlignment="1">
      <alignment horizontal="center" vertical="center"/>
    </xf>
    <xf numFmtId="176" fontId="21" fillId="0" borderId="0" xfId="0" applyNumberFormat="1" applyFont="1">
      <alignment vertical="center"/>
    </xf>
    <xf numFmtId="0" fontId="8" fillId="0" borderId="0" xfId="0" applyFont="1" applyAlignment="1">
      <alignment vertical="top"/>
    </xf>
    <xf numFmtId="0" fontId="24" fillId="0" borderId="0" xfId="0" applyFont="1" applyProtection="1">
      <alignment vertical="center"/>
      <protection hidden="1"/>
    </xf>
    <xf numFmtId="0" fontId="8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3" fillId="4" borderId="1" xfId="0" applyFont="1" applyFill="1" applyBorder="1" applyAlignment="1" applyProtection="1">
      <alignment horizontal="left" vertical="center"/>
      <protection locked="0"/>
    </xf>
    <xf numFmtId="0" fontId="13" fillId="6" borderId="1" xfId="0" applyFont="1" applyFill="1" applyBorder="1" applyAlignment="1">
      <alignment horizontal="left" vertical="center"/>
    </xf>
    <xf numFmtId="0" fontId="23" fillId="4" borderId="2" xfId="0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 applyProtection="1">
      <alignment horizontal="left" vertical="center"/>
      <protection locked="0"/>
    </xf>
    <xf numFmtId="0" fontId="4" fillId="6" borderId="2" xfId="0" applyFont="1" applyFill="1" applyBorder="1" applyAlignment="1" applyProtection="1">
      <alignment horizontal="left" vertical="center"/>
      <protection locked="0"/>
    </xf>
    <xf numFmtId="176" fontId="23" fillId="4" borderId="1" xfId="0" applyNumberFormat="1" applyFont="1" applyFill="1" applyBorder="1" applyAlignment="1" applyProtection="1">
      <alignment horizontal="centerContinuous" vertical="center"/>
      <protection locked="0"/>
    </xf>
    <xf numFmtId="176" fontId="13" fillId="6" borderId="1" xfId="0" applyNumberFormat="1" applyFont="1" applyFill="1" applyBorder="1" applyAlignment="1">
      <alignment horizontal="centerContinuous" vertical="center"/>
    </xf>
    <xf numFmtId="0" fontId="15" fillId="4" borderId="2" xfId="3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shrinkToFit="1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13" xfId="0" applyFont="1" applyFill="1" applyBorder="1" applyAlignment="1" applyProtection="1">
      <alignment horizontal="left" vertical="center"/>
      <protection hidden="1"/>
    </xf>
    <xf numFmtId="0" fontId="6" fillId="5" borderId="24" xfId="0" applyFont="1" applyFill="1" applyBorder="1" applyAlignment="1" applyProtection="1">
      <alignment horizontal="left" vertical="center"/>
      <protection hidden="1"/>
    </xf>
    <xf numFmtId="0" fontId="6" fillId="5" borderId="25" xfId="0" applyFont="1" applyFill="1" applyBorder="1" applyAlignment="1" applyProtection="1">
      <alignment horizontal="left" vertical="center"/>
      <protection hidden="1"/>
    </xf>
    <xf numFmtId="0" fontId="10" fillId="0" borderId="26" xfId="0" applyFont="1" applyBorder="1" applyAlignment="1">
      <alignment horizontal="right" vertical="top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42" fontId="9" fillId="0" borderId="20" xfId="0" applyNumberFormat="1" applyFont="1" applyBorder="1" applyAlignment="1" applyProtection="1">
      <alignment horizontal="center" vertical="center" shrinkToFit="1"/>
      <protection hidden="1"/>
    </xf>
    <xf numFmtId="42" fontId="9" fillId="0" borderId="21" xfId="0" applyNumberFormat="1" applyFont="1" applyBorder="1" applyAlignment="1" applyProtection="1">
      <alignment horizontal="center" vertical="center" shrinkToFit="1"/>
      <protection hidden="1"/>
    </xf>
    <xf numFmtId="42" fontId="9" fillId="0" borderId="17" xfId="0" applyNumberFormat="1" applyFont="1" applyBorder="1" applyAlignment="1" applyProtection="1">
      <alignment horizontal="center" vertical="center" shrinkToFit="1"/>
      <protection hidden="1"/>
    </xf>
    <xf numFmtId="42" fontId="9" fillId="0" borderId="23" xfId="0" applyNumberFormat="1" applyFont="1" applyBorder="1" applyAlignment="1" applyProtection="1">
      <alignment horizontal="center" vertical="center" shrinkToFit="1"/>
      <protection hidden="1"/>
    </xf>
    <xf numFmtId="0" fontId="12" fillId="4" borderId="11" xfId="0" applyFont="1" applyFill="1" applyBorder="1" applyAlignment="1" applyProtection="1">
      <alignment horizontal="left" vertical="top" wrapText="1" indent="1"/>
      <protection locked="0"/>
    </xf>
    <xf numFmtId="0" fontId="12" fillId="4" borderId="1" xfId="0" applyFont="1" applyFill="1" applyBorder="1" applyAlignment="1" applyProtection="1">
      <alignment horizontal="left" vertical="top" wrapText="1" indent="1"/>
      <protection locked="0"/>
    </xf>
    <xf numFmtId="0" fontId="12" fillId="4" borderId="18" xfId="0" applyFont="1" applyFill="1" applyBorder="1" applyAlignment="1" applyProtection="1">
      <alignment horizontal="left" vertical="top" wrapText="1" indent="1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</cellXfs>
  <cellStyles count="4">
    <cellStyle name="40% - アクセント 2" xfId="1" builtinId="35"/>
    <cellStyle name="60% - アクセント 2" xfId="2" builtinId="36"/>
    <cellStyle name="ハイパーリンク" xfId="3" builtinId="8"/>
    <cellStyle name="標準" xfId="0" builtinId="0"/>
  </cellStyles>
  <dxfs count="8">
    <dxf>
      <font>
        <b/>
        <i val="0"/>
      </font>
    </dxf>
    <dxf>
      <font>
        <color rgb="FFFF0000"/>
      </font>
      <numFmt numFmtId="177" formatCode="&quot;Error&quot;"/>
    </dxf>
    <dxf>
      <font>
        <b/>
        <i val="0"/>
        <color rgb="FFFF0000"/>
      </font>
      <numFmt numFmtId="178" formatCode="&quot;EOG&quot;"/>
    </dxf>
    <dxf>
      <numFmt numFmtId="179" formatCode="&quot;&quot;"/>
    </dxf>
    <dxf>
      <font>
        <b/>
        <i val="0"/>
      </font>
    </dxf>
    <dxf>
      <font>
        <b/>
        <i val="0"/>
        <color theme="1"/>
      </font>
      <fill>
        <patternFill patternType="solid">
          <bgColor auto="1"/>
        </patternFill>
      </fill>
    </dxf>
    <dxf>
      <font>
        <b/>
        <i/>
        <u val="double"/>
      </font>
    </dxf>
    <dxf>
      <font>
        <b/>
        <i/>
        <u val="double"/>
      </font>
      <fill>
        <patternFill patternType="solid"/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S$22" lockText="1" noThreeD="1"/>
</file>

<file path=xl/ctrlProps/ctrlProp10.xml><?xml version="1.0" encoding="utf-8"?>
<formControlPr xmlns="http://schemas.microsoft.com/office/spreadsheetml/2009/9/main" objectType="CheckBox" fmlaLink="$S$31" lockText="1" noThreeD="1"/>
</file>

<file path=xl/ctrlProps/ctrlProp11.xml><?xml version="1.0" encoding="utf-8"?>
<formControlPr xmlns="http://schemas.microsoft.com/office/spreadsheetml/2009/9/main" objectType="CheckBox" fmlaLink="$S$32" lockText="1" noThreeD="1"/>
</file>

<file path=xl/ctrlProps/ctrlProp12.xml><?xml version="1.0" encoding="utf-8"?>
<formControlPr xmlns="http://schemas.microsoft.com/office/spreadsheetml/2009/9/main" objectType="CheckBox" fmlaLink="$S$33" lockText="1" noThreeD="1"/>
</file>

<file path=xl/ctrlProps/ctrlProp2.xml><?xml version="1.0" encoding="utf-8"?>
<formControlPr xmlns="http://schemas.microsoft.com/office/spreadsheetml/2009/9/main" objectType="CheckBox" fmlaLink="$S$23" lockText="1" noThreeD="1"/>
</file>

<file path=xl/ctrlProps/ctrlProp3.xml><?xml version="1.0" encoding="utf-8"?>
<formControlPr xmlns="http://schemas.microsoft.com/office/spreadsheetml/2009/9/main" objectType="CheckBox" fmlaLink="$S$24" lockText="1" noThreeD="1"/>
</file>

<file path=xl/ctrlProps/ctrlProp4.xml><?xml version="1.0" encoding="utf-8"?>
<formControlPr xmlns="http://schemas.microsoft.com/office/spreadsheetml/2009/9/main" objectType="CheckBox" fmlaLink="$S$25" lockText="1" noThreeD="1"/>
</file>

<file path=xl/ctrlProps/ctrlProp5.xml><?xml version="1.0" encoding="utf-8"?>
<formControlPr xmlns="http://schemas.microsoft.com/office/spreadsheetml/2009/9/main" objectType="CheckBox" fmlaLink="$S$26" lockText="1" noThreeD="1"/>
</file>

<file path=xl/ctrlProps/ctrlProp6.xml><?xml version="1.0" encoding="utf-8"?>
<formControlPr xmlns="http://schemas.microsoft.com/office/spreadsheetml/2009/9/main" objectType="CheckBox" fmlaLink="$S$27" lockText="1" noThreeD="1"/>
</file>

<file path=xl/ctrlProps/ctrlProp7.xml><?xml version="1.0" encoding="utf-8"?>
<formControlPr xmlns="http://schemas.microsoft.com/office/spreadsheetml/2009/9/main" objectType="CheckBox" fmlaLink="$S$28" lockText="1" noThreeD="1"/>
</file>

<file path=xl/ctrlProps/ctrlProp8.xml><?xml version="1.0" encoding="utf-8"?>
<formControlPr xmlns="http://schemas.microsoft.com/office/spreadsheetml/2009/9/main" objectType="CheckBox" fmlaLink="$S$29" lockText="1" noThreeD="1"/>
</file>

<file path=xl/ctrlProps/ctrlProp9.xml><?xml version="1.0" encoding="utf-8"?>
<formControlPr xmlns="http://schemas.microsoft.com/office/spreadsheetml/2009/9/main" objectType="CheckBox" fmlaLink="$S$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rm.office@fdsc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2"/>
  <sheetViews>
    <sheetView tabSelected="1" view="pageBreakPreview" zoomScaleNormal="100" zoomScaleSheetLayoutView="100" workbookViewId="0">
      <selection activeCell="D9" sqref="D9"/>
    </sheetView>
  </sheetViews>
  <sheetFormatPr defaultColWidth="9" defaultRowHeight="12.25" x14ac:dyDescent="0.4"/>
  <cols>
    <col min="1" max="1" width="5.5546875" style="2" customWidth="1"/>
    <col min="2" max="2" width="4.5546875" style="2" customWidth="1"/>
    <col min="3" max="3" width="6.6640625" style="2" customWidth="1"/>
    <col min="4" max="7" width="9.21875" style="2" customWidth="1"/>
    <col min="8" max="9" width="8.6640625" style="2" customWidth="1"/>
    <col min="10" max="10" width="9.5546875" style="2" customWidth="1"/>
    <col min="11" max="12" width="9" style="2"/>
    <col min="13" max="13" width="10.5546875" style="2" customWidth="1"/>
    <col min="14" max="17" width="9" style="2"/>
    <col min="18" max="19" width="9" style="2" hidden="1" customWidth="1"/>
    <col min="20" max="16384" width="9" style="2"/>
  </cols>
  <sheetData>
    <row r="1" spans="1:25" x14ac:dyDescent="0.4">
      <c r="M1" s="4" t="s">
        <v>67</v>
      </c>
    </row>
    <row r="2" spans="1:25" x14ac:dyDescent="0.4">
      <c r="M2" s="4"/>
    </row>
    <row r="3" spans="1:25" ht="14.1" customHeight="1" x14ac:dyDescent="0.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25" ht="14.1" customHeight="1" x14ac:dyDescent="0.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25" ht="17.149999999999999" customHeight="1" x14ac:dyDescent="0.4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25" ht="17.149999999999999" customHeight="1" x14ac:dyDescent="0.4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25" ht="14.95" customHeight="1" x14ac:dyDescent="0.4"/>
    <row r="8" spans="1:25" ht="20.05" customHeight="1" x14ac:dyDescent="0.4">
      <c r="A8" s="16" t="s">
        <v>32</v>
      </c>
      <c r="D8" s="49" t="s">
        <v>69</v>
      </c>
    </row>
    <row r="9" spans="1:25" ht="23.1" customHeight="1" x14ac:dyDescent="0.4">
      <c r="A9" s="23" t="s">
        <v>64</v>
      </c>
      <c r="B9" s="1"/>
      <c r="C9" s="1"/>
      <c r="D9" s="59"/>
      <c r="E9" s="60"/>
      <c r="F9" s="50" t="s">
        <v>68</v>
      </c>
      <c r="G9" s="51"/>
      <c r="H9" s="51"/>
      <c r="I9" s="51"/>
      <c r="J9" s="52"/>
      <c r="K9" s="51"/>
      <c r="L9" s="51"/>
    </row>
    <row r="10" spans="1:25" ht="23.1" customHeight="1" x14ac:dyDescent="0.4">
      <c r="A10" s="23" t="s">
        <v>27</v>
      </c>
      <c r="C10" s="1"/>
      <c r="D10" s="53"/>
      <c r="E10" s="54"/>
      <c r="F10" s="54"/>
      <c r="G10" s="54"/>
      <c r="H10" s="54"/>
      <c r="I10" s="54"/>
      <c r="J10" s="54"/>
      <c r="K10" s="54"/>
      <c r="L10" s="54"/>
    </row>
    <row r="11" spans="1:25" ht="23.1" customHeight="1" x14ac:dyDescent="0.4">
      <c r="A11" s="23" t="s">
        <v>28</v>
      </c>
      <c r="C11" s="1"/>
      <c r="D11" s="55"/>
      <c r="E11" s="56"/>
      <c r="F11" s="56"/>
      <c r="G11" s="56"/>
      <c r="H11" s="56"/>
      <c r="I11" s="56"/>
      <c r="J11" s="56"/>
      <c r="K11" s="56"/>
      <c r="L11" s="56"/>
      <c r="M11" s="10"/>
    </row>
    <row r="12" spans="1:25" ht="23.1" customHeight="1" x14ac:dyDescent="0.4">
      <c r="A12" s="23" t="s">
        <v>0</v>
      </c>
      <c r="C12" s="1"/>
      <c r="D12" s="55"/>
      <c r="E12" s="56"/>
      <c r="F12" s="56"/>
      <c r="G12" s="56"/>
      <c r="H12" s="56"/>
      <c r="I12" s="56"/>
      <c r="J12" s="57"/>
      <c r="K12" s="57"/>
      <c r="L12" s="57"/>
      <c r="M12" s="10"/>
      <c r="W12" s="10"/>
      <c r="X12" s="10"/>
      <c r="Y12" s="10"/>
    </row>
    <row r="13" spans="1:25" ht="23.1" customHeight="1" x14ac:dyDescent="0.4">
      <c r="A13" s="23" t="s">
        <v>29</v>
      </c>
      <c r="C13" s="9" t="s">
        <v>1</v>
      </c>
      <c r="D13" s="53"/>
      <c r="E13" s="54"/>
      <c r="F13" s="58"/>
      <c r="G13" s="58"/>
      <c r="H13" s="58"/>
      <c r="I13" s="58"/>
      <c r="J13" s="58"/>
      <c r="K13" s="58"/>
      <c r="L13" s="58"/>
    </row>
    <row r="14" spans="1:25" ht="23.1" customHeight="1" x14ac:dyDescent="0.4">
      <c r="A14" s="23"/>
      <c r="C14" s="1"/>
      <c r="D14" s="53"/>
      <c r="E14" s="54"/>
      <c r="F14" s="54"/>
      <c r="G14" s="54"/>
      <c r="H14" s="54"/>
      <c r="I14" s="54"/>
      <c r="J14" s="54"/>
      <c r="K14" s="54"/>
      <c r="L14" s="54"/>
      <c r="M14" s="10"/>
    </row>
    <row r="15" spans="1:25" ht="23.1" customHeight="1" x14ac:dyDescent="0.4">
      <c r="A15" s="23" t="s">
        <v>2</v>
      </c>
      <c r="C15" s="1"/>
      <c r="D15" s="55"/>
      <c r="E15" s="56"/>
      <c r="F15" s="56"/>
      <c r="G15" s="56"/>
      <c r="H15" s="56"/>
      <c r="I15" s="56"/>
      <c r="J15" s="58"/>
      <c r="K15" s="58"/>
      <c r="L15" s="58"/>
    </row>
    <row r="16" spans="1:25" ht="23.1" customHeight="1" x14ac:dyDescent="0.4">
      <c r="A16" s="23" t="s">
        <v>63</v>
      </c>
      <c r="C16" s="1"/>
      <c r="D16" s="61"/>
      <c r="E16" s="56"/>
      <c r="F16" s="56"/>
      <c r="G16" s="56"/>
      <c r="H16" s="56"/>
      <c r="I16" s="56"/>
      <c r="J16" s="58"/>
      <c r="K16" s="58"/>
      <c r="L16" s="58"/>
    </row>
    <row r="17" spans="1:19" ht="9.85" customHeight="1" x14ac:dyDescent="0.4">
      <c r="A17" s="1"/>
      <c r="B17" s="1"/>
      <c r="E17" s="1"/>
      <c r="F17" s="1"/>
      <c r="G17" s="1"/>
      <c r="H17" s="1"/>
      <c r="I17" s="1"/>
      <c r="J17" s="1"/>
      <c r="K17" s="1"/>
      <c r="L17" s="1"/>
    </row>
    <row r="18" spans="1:19" ht="23.1" customHeight="1" x14ac:dyDescent="0.4">
      <c r="A18" s="23" t="s">
        <v>65</v>
      </c>
      <c r="C18" s="1"/>
      <c r="D18" s="53"/>
      <c r="E18" s="54"/>
      <c r="F18" s="54"/>
      <c r="G18" s="54"/>
      <c r="H18" s="54"/>
      <c r="I18" s="54"/>
      <c r="J18" s="54"/>
      <c r="K18" s="54"/>
      <c r="L18" s="54"/>
    </row>
    <row r="19" spans="1:19" ht="20.05" customHeight="1" x14ac:dyDescent="0.4">
      <c r="D19" s="48" t="s">
        <v>66</v>
      </c>
    </row>
    <row r="20" spans="1:19" ht="20.05" customHeight="1" x14ac:dyDescent="0.4">
      <c r="A20" s="16" t="s">
        <v>26</v>
      </c>
      <c r="B20" s="3"/>
      <c r="C20" s="3"/>
      <c r="D20" s="3"/>
      <c r="E20" s="3"/>
      <c r="F20" s="3"/>
      <c r="G20" s="3"/>
      <c r="H20" s="3"/>
      <c r="I20" s="18"/>
      <c r="J20" s="42" t="s">
        <v>61</v>
      </c>
      <c r="K20" s="3"/>
      <c r="L20" s="18" t="s">
        <v>46</v>
      </c>
      <c r="M20" s="3"/>
    </row>
    <row r="21" spans="1:19" ht="20.05" customHeight="1" x14ac:dyDescent="0.4">
      <c r="A21" s="63" t="s">
        <v>20</v>
      </c>
      <c r="B21" s="63"/>
      <c r="C21" s="13" t="s">
        <v>3</v>
      </c>
      <c r="D21" s="97" t="s">
        <v>47</v>
      </c>
      <c r="E21" s="98"/>
      <c r="F21" s="98"/>
      <c r="G21" s="98"/>
      <c r="H21" s="98"/>
      <c r="I21" s="99"/>
      <c r="J21" s="7" t="s">
        <v>59</v>
      </c>
      <c r="K21" s="7" t="s">
        <v>22</v>
      </c>
      <c r="L21" s="12" t="s">
        <v>21</v>
      </c>
      <c r="M21" s="8" t="s">
        <v>23</v>
      </c>
      <c r="N21" s="3"/>
      <c r="O21" s="3"/>
      <c r="R21" s="2" t="s">
        <v>25</v>
      </c>
    </row>
    <row r="22" spans="1:19" ht="35.15" customHeight="1" x14ac:dyDescent="0.4">
      <c r="A22" s="88" t="s">
        <v>4</v>
      </c>
      <c r="B22" s="67" t="s">
        <v>5</v>
      </c>
      <c r="C22" s="32" t="s">
        <v>8</v>
      </c>
      <c r="D22" s="89" t="s">
        <v>58</v>
      </c>
      <c r="E22" s="90"/>
      <c r="F22" s="90"/>
      <c r="G22" s="90"/>
      <c r="H22" s="90"/>
      <c r="I22" s="100"/>
      <c r="J22" s="43">
        <f t="shared" ref="J22:J33" si="0">IF(S22=TRUE,1,2)</f>
        <v>2</v>
      </c>
      <c r="K22" s="24">
        <f>R22*1.1</f>
        <v>36300</v>
      </c>
      <c r="L22" s="29"/>
      <c r="M22" s="19" t="str">
        <f>IF(L22="","",K22*L22)</f>
        <v/>
      </c>
      <c r="N22" s="3"/>
      <c r="O22" s="3"/>
      <c r="R22" s="3">
        <v>33000</v>
      </c>
      <c r="S22" s="40" t="b">
        <v>0</v>
      </c>
    </row>
    <row r="23" spans="1:19" ht="35.15" customHeight="1" x14ac:dyDescent="0.4">
      <c r="A23" s="88"/>
      <c r="B23" s="68"/>
      <c r="C23" s="33" t="s">
        <v>9</v>
      </c>
      <c r="D23" s="93" t="s">
        <v>57</v>
      </c>
      <c r="E23" s="94"/>
      <c r="F23" s="94"/>
      <c r="G23" s="94"/>
      <c r="H23" s="95"/>
      <c r="I23" s="96"/>
      <c r="J23" s="44">
        <f t="shared" si="0"/>
        <v>2</v>
      </c>
      <c r="K23" s="25">
        <f t="shared" ref="K23:K34" si="1">R23*1.1</f>
        <v>59400.000000000007</v>
      </c>
      <c r="L23" s="30"/>
      <c r="M23" s="20" t="str">
        <f t="shared" ref="M23:M33" si="2">IF(L23="","",K23*L23)</f>
        <v/>
      </c>
      <c r="N23" s="3"/>
      <c r="O23" s="3"/>
      <c r="R23" s="3">
        <v>54000</v>
      </c>
      <c r="S23" s="40" t="b">
        <v>0</v>
      </c>
    </row>
    <row r="24" spans="1:19" ht="35.15" customHeight="1" x14ac:dyDescent="0.4">
      <c r="A24" s="88"/>
      <c r="B24" s="67" t="s">
        <v>5</v>
      </c>
      <c r="C24" s="32" t="s">
        <v>10</v>
      </c>
      <c r="D24" s="89" t="s">
        <v>56</v>
      </c>
      <c r="E24" s="90"/>
      <c r="F24" s="90"/>
      <c r="G24" s="90"/>
      <c r="H24" s="91"/>
      <c r="I24" s="92"/>
      <c r="J24" s="43">
        <f t="shared" si="0"/>
        <v>2</v>
      </c>
      <c r="K24" s="24">
        <f t="shared" si="1"/>
        <v>36300</v>
      </c>
      <c r="L24" s="29"/>
      <c r="M24" s="19" t="str">
        <f t="shared" si="2"/>
        <v/>
      </c>
      <c r="N24" s="3"/>
      <c r="O24" s="3"/>
      <c r="R24" s="3">
        <v>33000</v>
      </c>
      <c r="S24" s="40" t="b">
        <v>0</v>
      </c>
    </row>
    <row r="25" spans="1:19" ht="35.15" customHeight="1" x14ac:dyDescent="0.4">
      <c r="A25" s="88"/>
      <c r="B25" s="68"/>
      <c r="C25" s="33" t="s">
        <v>11</v>
      </c>
      <c r="D25" s="93" t="s">
        <v>55</v>
      </c>
      <c r="E25" s="94"/>
      <c r="F25" s="94"/>
      <c r="G25" s="94"/>
      <c r="H25" s="95"/>
      <c r="I25" s="96"/>
      <c r="J25" s="44">
        <f t="shared" si="0"/>
        <v>2</v>
      </c>
      <c r="K25" s="25">
        <f t="shared" si="1"/>
        <v>59400.000000000007</v>
      </c>
      <c r="L25" s="30"/>
      <c r="M25" s="20" t="str">
        <f t="shared" si="2"/>
        <v/>
      </c>
      <c r="N25" s="3"/>
      <c r="O25" s="3"/>
      <c r="R25" s="3">
        <v>54000</v>
      </c>
      <c r="S25" s="40" t="b">
        <v>0</v>
      </c>
    </row>
    <row r="26" spans="1:19" ht="35.15" customHeight="1" x14ac:dyDescent="0.4">
      <c r="A26" s="88"/>
      <c r="B26" s="67" t="s">
        <v>6</v>
      </c>
      <c r="C26" s="32" t="s">
        <v>12</v>
      </c>
      <c r="D26" s="89" t="s">
        <v>54</v>
      </c>
      <c r="E26" s="90"/>
      <c r="F26" s="90"/>
      <c r="G26" s="90"/>
      <c r="H26" s="91"/>
      <c r="I26" s="92"/>
      <c r="J26" s="43">
        <f t="shared" si="0"/>
        <v>2</v>
      </c>
      <c r="K26" s="24">
        <f t="shared" si="1"/>
        <v>18700</v>
      </c>
      <c r="L26" s="29"/>
      <c r="M26" s="19" t="str">
        <f>IF(L26="","",K26*L26)</f>
        <v/>
      </c>
      <c r="N26" s="3"/>
      <c r="O26" s="3"/>
      <c r="R26" s="3">
        <v>17000</v>
      </c>
      <c r="S26" s="40" t="b">
        <v>0</v>
      </c>
    </row>
    <row r="27" spans="1:19" ht="35.15" customHeight="1" x14ac:dyDescent="0.4">
      <c r="A27" s="88"/>
      <c r="B27" s="68"/>
      <c r="C27" s="33" t="s">
        <v>13</v>
      </c>
      <c r="D27" s="93" t="s">
        <v>53</v>
      </c>
      <c r="E27" s="94"/>
      <c r="F27" s="94"/>
      <c r="G27" s="94"/>
      <c r="H27" s="95"/>
      <c r="I27" s="96"/>
      <c r="J27" s="44">
        <f t="shared" si="0"/>
        <v>2</v>
      </c>
      <c r="K27" s="25">
        <f t="shared" si="1"/>
        <v>49500.000000000007</v>
      </c>
      <c r="L27" s="30"/>
      <c r="M27" s="20" t="str">
        <f t="shared" si="2"/>
        <v/>
      </c>
      <c r="N27" s="3"/>
      <c r="O27" s="3"/>
      <c r="R27" s="3">
        <v>45000</v>
      </c>
      <c r="S27" s="40" t="b">
        <v>0</v>
      </c>
    </row>
    <row r="28" spans="1:19" ht="35.15" customHeight="1" x14ac:dyDescent="0.4">
      <c r="A28" s="88" t="s">
        <v>7</v>
      </c>
      <c r="B28" s="13" t="s">
        <v>6</v>
      </c>
      <c r="C28" s="34" t="s">
        <v>14</v>
      </c>
      <c r="D28" s="84" t="s">
        <v>52</v>
      </c>
      <c r="E28" s="85"/>
      <c r="F28" s="85"/>
      <c r="G28" s="85"/>
      <c r="H28" s="86"/>
      <c r="I28" s="87"/>
      <c r="J28" s="45">
        <f t="shared" si="0"/>
        <v>2</v>
      </c>
      <c r="K28" s="26">
        <f t="shared" si="1"/>
        <v>26400.000000000004</v>
      </c>
      <c r="L28" s="31"/>
      <c r="M28" s="21" t="str">
        <f t="shared" si="2"/>
        <v/>
      </c>
      <c r="N28" s="3"/>
      <c r="O28" s="3"/>
      <c r="R28" s="3">
        <v>24000</v>
      </c>
      <c r="S28" s="40" t="b">
        <v>0</v>
      </c>
    </row>
    <row r="29" spans="1:19" ht="35.15" customHeight="1" x14ac:dyDescent="0.4">
      <c r="A29" s="88"/>
      <c r="B29" s="13" t="s">
        <v>6</v>
      </c>
      <c r="C29" s="34" t="s">
        <v>15</v>
      </c>
      <c r="D29" s="84" t="s">
        <v>51</v>
      </c>
      <c r="E29" s="85"/>
      <c r="F29" s="85"/>
      <c r="G29" s="85"/>
      <c r="H29" s="86"/>
      <c r="I29" s="87"/>
      <c r="J29" s="45">
        <f t="shared" si="0"/>
        <v>2</v>
      </c>
      <c r="K29" s="26">
        <f t="shared" si="1"/>
        <v>25300.000000000004</v>
      </c>
      <c r="L29" s="31"/>
      <c r="M29" s="21" t="str">
        <f t="shared" si="2"/>
        <v/>
      </c>
      <c r="N29" s="3"/>
      <c r="O29" s="3"/>
      <c r="R29" s="3">
        <v>23000</v>
      </c>
      <c r="S29" s="40" t="b">
        <v>0</v>
      </c>
    </row>
    <row r="30" spans="1:19" ht="35.15" customHeight="1" x14ac:dyDescent="0.4">
      <c r="A30" s="88"/>
      <c r="B30" s="13" t="s">
        <v>6</v>
      </c>
      <c r="C30" s="34" t="s">
        <v>16</v>
      </c>
      <c r="D30" s="84" t="s">
        <v>50</v>
      </c>
      <c r="E30" s="85"/>
      <c r="F30" s="85"/>
      <c r="G30" s="85"/>
      <c r="H30" s="86"/>
      <c r="I30" s="87"/>
      <c r="J30" s="45">
        <f t="shared" si="0"/>
        <v>2</v>
      </c>
      <c r="K30" s="26">
        <f t="shared" si="1"/>
        <v>27500.000000000004</v>
      </c>
      <c r="L30" s="31"/>
      <c r="M30" s="21" t="str">
        <f t="shared" si="2"/>
        <v/>
      </c>
      <c r="N30" s="3"/>
      <c r="O30" s="3"/>
      <c r="R30" s="3">
        <v>25000</v>
      </c>
      <c r="S30" s="40" t="b">
        <v>0</v>
      </c>
    </row>
    <row r="31" spans="1:19" ht="35.15" customHeight="1" x14ac:dyDescent="0.4">
      <c r="A31" s="88"/>
      <c r="B31" s="46" t="s">
        <v>5</v>
      </c>
      <c r="C31" s="32" t="s">
        <v>17</v>
      </c>
      <c r="D31" s="89" t="s">
        <v>62</v>
      </c>
      <c r="E31" s="90"/>
      <c r="F31" s="90"/>
      <c r="G31" s="90"/>
      <c r="H31" s="91"/>
      <c r="I31" s="92"/>
      <c r="J31" s="43">
        <f t="shared" si="0"/>
        <v>2</v>
      </c>
      <c r="K31" s="24">
        <f t="shared" si="1"/>
        <v>31900.000000000004</v>
      </c>
      <c r="L31" s="29"/>
      <c r="M31" s="19" t="str">
        <f t="shared" si="2"/>
        <v/>
      </c>
      <c r="N31" s="3"/>
      <c r="O31" s="3"/>
      <c r="R31" s="3">
        <v>29000</v>
      </c>
      <c r="S31" s="40" t="b">
        <v>0</v>
      </c>
    </row>
    <row r="32" spans="1:19" ht="35.15" customHeight="1" x14ac:dyDescent="0.4">
      <c r="A32" s="11" t="s">
        <v>31</v>
      </c>
      <c r="B32" s="13" t="s">
        <v>5</v>
      </c>
      <c r="C32" s="34" t="s">
        <v>18</v>
      </c>
      <c r="D32" s="84" t="s">
        <v>49</v>
      </c>
      <c r="E32" s="85"/>
      <c r="F32" s="85"/>
      <c r="G32" s="85"/>
      <c r="H32" s="86"/>
      <c r="I32" s="87"/>
      <c r="J32" s="45">
        <f t="shared" si="0"/>
        <v>2</v>
      </c>
      <c r="K32" s="26">
        <f t="shared" si="1"/>
        <v>38500</v>
      </c>
      <c r="L32" s="31"/>
      <c r="M32" s="21" t="str">
        <f t="shared" si="2"/>
        <v/>
      </c>
      <c r="N32" s="3"/>
      <c r="O32" s="3"/>
      <c r="R32" s="3">
        <v>35000</v>
      </c>
      <c r="S32" s="40" t="b">
        <v>0</v>
      </c>
    </row>
    <row r="33" spans="1:19" ht="35.15" customHeight="1" x14ac:dyDescent="0.4">
      <c r="A33" s="11" t="s">
        <v>30</v>
      </c>
      <c r="B33" s="13" t="s">
        <v>5</v>
      </c>
      <c r="C33" s="34" t="s">
        <v>19</v>
      </c>
      <c r="D33" s="84" t="s">
        <v>48</v>
      </c>
      <c r="E33" s="85"/>
      <c r="F33" s="85"/>
      <c r="G33" s="85"/>
      <c r="H33" s="86"/>
      <c r="I33" s="87"/>
      <c r="J33" s="45">
        <f t="shared" si="0"/>
        <v>2</v>
      </c>
      <c r="K33" s="26">
        <f t="shared" si="1"/>
        <v>38500</v>
      </c>
      <c r="L33" s="31"/>
      <c r="M33" s="21" t="str">
        <f t="shared" si="2"/>
        <v/>
      </c>
      <c r="N33" s="3"/>
      <c r="O33" s="3"/>
      <c r="R33" s="3">
        <v>35000</v>
      </c>
      <c r="S33" s="40" t="b">
        <v>0</v>
      </c>
    </row>
    <row r="34" spans="1:19" ht="35.15" customHeight="1" thickBot="1" x14ac:dyDescent="0.45">
      <c r="A34" s="69"/>
      <c r="B34" s="70"/>
      <c r="C34" s="34" t="s">
        <v>24</v>
      </c>
      <c r="D34" s="28" t="s">
        <v>45</v>
      </c>
      <c r="E34" s="6" t="s">
        <v>60</v>
      </c>
      <c r="F34" s="6"/>
      <c r="G34" s="6"/>
      <c r="H34" s="6"/>
      <c r="I34" s="6"/>
      <c r="J34" s="5"/>
      <c r="K34" s="27">
        <f t="shared" si="1"/>
        <v>11000</v>
      </c>
      <c r="L34" s="41" t="str">
        <f>IF(S34=TRUE,1,"")</f>
        <v/>
      </c>
      <c r="M34" s="22" t="str">
        <f>IF(L34="","",K34*L34)</f>
        <v/>
      </c>
      <c r="N34" s="3"/>
      <c r="O34" s="3"/>
      <c r="R34" s="3">
        <v>10000</v>
      </c>
      <c r="S34" s="40" t="b">
        <f>IF(AND(SUM(L22:L33)&gt;0,COUNTIF(S22:S33,TRUE)&gt;0),TRUE,FALSE)</f>
        <v>0</v>
      </c>
    </row>
    <row r="35" spans="1:19" ht="14.95" customHeight="1" x14ac:dyDescent="0.4">
      <c r="A35" s="71" t="str">
        <f>IF(A36="","特記事項はこちらにご入力ください","【 特 記 事 項 】")</f>
        <v>特記事項はこちらにご入力ください</v>
      </c>
      <c r="B35" s="72"/>
      <c r="C35" s="72"/>
      <c r="D35" s="72"/>
      <c r="E35" s="72"/>
      <c r="F35" s="72"/>
      <c r="G35" s="72"/>
      <c r="H35" s="72"/>
      <c r="I35" s="72"/>
      <c r="J35" s="73"/>
      <c r="K35" s="75" t="s">
        <v>33</v>
      </c>
      <c r="L35" s="77" t="str">
        <f>IF(SUM(M22:M34)=0,"",SUM(M22:M34))</f>
        <v/>
      </c>
      <c r="M35" s="78"/>
      <c r="N35" s="3"/>
      <c r="O35" s="3"/>
      <c r="R35" s="3"/>
    </row>
    <row r="36" spans="1:19" ht="35.15" customHeight="1" thickBot="1" x14ac:dyDescent="0.45">
      <c r="A36" s="81"/>
      <c r="B36" s="82"/>
      <c r="C36" s="82"/>
      <c r="D36" s="82"/>
      <c r="E36" s="82"/>
      <c r="F36" s="82"/>
      <c r="G36" s="82"/>
      <c r="H36" s="82"/>
      <c r="I36" s="82"/>
      <c r="J36" s="83"/>
      <c r="K36" s="76"/>
      <c r="L36" s="79"/>
      <c r="M36" s="80"/>
      <c r="N36" s="17"/>
    </row>
    <row r="37" spans="1:19" ht="13.6" customHeight="1" x14ac:dyDescent="0.4">
      <c r="K37" s="74" t="s">
        <v>34</v>
      </c>
      <c r="L37" s="74"/>
      <c r="M37" s="74"/>
    </row>
    <row r="38" spans="1:19" ht="16" customHeight="1" x14ac:dyDescent="0.4">
      <c r="A38" s="37" t="s">
        <v>38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9" ht="16" customHeight="1" x14ac:dyDescent="0.4">
      <c r="A39" s="2" t="s">
        <v>39</v>
      </c>
    </row>
    <row r="40" spans="1:19" ht="17.149999999999999" customHeight="1" x14ac:dyDescent="0.4">
      <c r="A40" s="65" t="s">
        <v>37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9" ht="17.149999999999999" customHeight="1" x14ac:dyDescent="0.4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9" ht="14.95" customHeight="1" x14ac:dyDescent="0.4">
      <c r="A42" s="66" t="s">
        <v>43</v>
      </c>
      <c r="B42" s="66"/>
      <c r="C42" s="38" t="s">
        <v>40</v>
      </c>
      <c r="D42" s="15"/>
      <c r="E42" s="15"/>
    </row>
    <row r="43" spans="1:19" ht="14.95" customHeight="1" x14ac:dyDescent="0.2">
      <c r="A43" s="66" t="s">
        <v>44</v>
      </c>
      <c r="B43" s="66"/>
      <c r="C43" s="39" t="s">
        <v>41</v>
      </c>
      <c r="D43" s="15"/>
      <c r="E43" s="15" t="s">
        <v>42</v>
      </c>
      <c r="F43" s="14"/>
      <c r="G43" s="14"/>
      <c r="H43" s="14"/>
      <c r="I43" s="14"/>
      <c r="J43" s="14"/>
      <c r="K43" s="14"/>
    </row>
    <row r="48" spans="1:19" x14ac:dyDescent="0.4">
      <c r="A48" s="36"/>
    </row>
    <row r="50" spans="1:25" s="35" customFormat="1" x14ac:dyDescent="0.4">
      <c r="A50" s="35">
        <f>COUNTIF($D$10,"*食品薬品安全センタ*")+1</f>
        <v>1</v>
      </c>
      <c r="B50" s="47">
        <f>$D$9</f>
        <v>0</v>
      </c>
      <c r="C50" s="35">
        <f>$D$10</f>
        <v>0</v>
      </c>
      <c r="D50" s="35">
        <f>$D$11</f>
        <v>0</v>
      </c>
      <c r="E50" s="35">
        <f>$D$12</f>
        <v>0</v>
      </c>
      <c r="F50" s="35">
        <f>$D$13</f>
        <v>0</v>
      </c>
      <c r="G50" s="35">
        <f>$D$14</f>
        <v>0</v>
      </c>
      <c r="H50" s="35" t="str">
        <f>""</f>
        <v/>
      </c>
      <c r="I50" s="35" t="str">
        <f>""</f>
        <v/>
      </c>
      <c r="J50" s="35">
        <f>$D$15</f>
        <v>0</v>
      </c>
      <c r="K50" s="35">
        <f>$L$22</f>
        <v>0</v>
      </c>
      <c r="L50" s="35">
        <f>$L$23</f>
        <v>0</v>
      </c>
      <c r="M50" s="35">
        <f>$L$24</f>
        <v>0</v>
      </c>
      <c r="N50" s="35">
        <f>$L$25</f>
        <v>0</v>
      </c>
      <c r="O50" s="35">
        <f>$L$26</f>
        <v>0</v>
      </c>
      <c r="P50" s="35">
        <f>$L$27</f>
        <v>0</v>
      </c>
      <c r="Q50" s="35">
        <f>$L$28</f>
        <v>0</v>
      </c>
      <c r="R50" s="35">
        <f>$L$29</f>
        <v>0</v>
      </c>
      <c r="S50" s="35">
        <f>$L$30</f>
        <v>0</v>
      </c>
      <c r="T50" s="35">
        <f>$L$31</f>
        <v>0</v>
      </c>
      <c r="U50" s="35" t="str">
        <f>""</f>
        <v/>
      </c>
      <c r="V50" s="35" t="str">
        <f>""</f>
        <v/>
      </c>
      <c r="W50" s="35">
        <f>$L$32</f>
        <v>0</v>
      </c>
      <c r="X50" s="35">
        <f>$L$33</f>
        <v>0</v>
      </c>
      <c r="Y50" s="35">
        <f>IF($L$34="",0,$L$34)</f>
        <v>0</v>
      </c>
    </row>
    <row r="52" spans="1:25" x14ac:dyDescent="0.4">
      <c r="A52" s="36"/>
    </row>
    <row r="53" spans="1:25" x14ac:dyDescent="0.4">
      <c r="A53" s="36"/>
    </row>
    <row r="54" spans="1:25" x14ac:dyDescent="0.4">
      <c r="A54" s="36"/>
    </row>
    <row r="55" spans="1:25" x14ac:dyDescent="0.4">
      <c r="A55" s="36"/>
    </row>
    <row r="56" spans="1:25" x14ac:dyDescent="0.4">
      <c r="A56" s="36"/>
    </row>
    <row r="57" spans="1:25" x14ac:dyDescent="0.4">
      <c r="A57" s="36"/>
    </row>
    <row r="58" spans="1:25" x14ac:dyDescent="0.4">
      <c r="A58" s="36"/>
    </row>
    <row r="59" spans="1:25" x14ac:dyDescent="0.4">
      <c r="A59" s="36"/>
    </row>
    <row r="60" spans="1:25" x14ac:dyDescent="0.4">
      <c r="A60" s="36"/>
    </row>
    <row r="61" spans="1:25" x14ac:dyDescent="0.4">
      <c r="A61" s="36"/>
    </row>
    <row r="62" spans="1:25" x14ac:dyDescent="0.4">
      <c r="A62" s="36"/>
    </row>
  </sheetData>
  <sheetProtection algorithmName="SHA-512" hashValue="1jYHzuqtZxdb9O1aKyZ0gi0L3GLtB3gT9O4ewmFgzoiXwhN5913ZQAE5StnGuuV+nQdrKfpLKDk5M4t13MPI1A==" saltValue="G7o4U7Z4fp7JN+mUjdMAtQ==" spinCount="100000" sheet="1" objects="1" scenarios="1"/>
  <mergeCells count="30">
    <mergeCell ref="D21:I21"/>
    <mergeCell ref="D22:I22"/>
    <mergeCell ref="D23:I23"/>
    <mergeCell ref="D24:I24"/>
    <mergeCell ref="D31:I31"/>
    <mergeCell ref="D25:I25"/>
    <mergeCell ref="A22:A27"/>
    <mergeCell ref="A28:A31"/>
    <mergeCell ref="D32:I32"/>
    <mergeCell ref="D26:I26"/>
    <mergeCell ref="D27:I27"/>
    <mergeCell ref="D28:I28"/>
    <mergeCell ref="D29:I29"/>
    <mergeCell ref="D30:I30"/>
    <mergeCell ref="A3:M4"/>
    <mergeCell ref="A21:B21"/>
    <mergeCell ref="A5:M6"/>
    <mergeCell ref="A40:K41"/>
    <mergeCell ref="A43:B43"/>
    <mergeCell ref="A42:B42"/>
    <mergeCell ref="B22:B23"/>
    <mergeCell ref="B24:B25"/>
    <mergeCell ref="B26:B27"/>
    <mergeCell ref="A34:B34"/>
    <mergeCell ref="A35:J35"/>
    <mergeCell ref="K37:M37"/>
    <mergeCell ref="K35:K36"/>
    <mergeCell ref="L35:M36"/>
    <mergeCell ref="A36:J36"/>
    <mergeCell ref="D33:I33"/>
  </mergeCells>
  <phoneticPr fontId="1"/>
  <conditionalFormatting sqref="C22:C33">
    <cfRule type="expression" dxfId="7" priority="8">
      <formula>L22&gt;0</formula>
    </cfRule>
  </conditionalFormatting>
  <conditionalFormatting sqref="C34">
    <cfRule type="expression" dxfId="6" priority="1">
      <formula>S34=TRUE</formula>
    </cfRule>
  </conditionalFormatting>
  <conditionalFormatting sqref="D22 D23:G33">
    <cfRule type="expression" dxfId="5" priority="9">
      <formula>L22&gt;0</formula>
    </cfRule>
  </conditionalFormatting>
  <conditionalFormatting sqref="D34">
    <cfRule type="expression" dxfId="4" priority="5">
      <formula>S34=TRUE</formula>
    </cfRule>
  </conditionalFormatting>
  <conditionalFormatting sqref="J22:J33">
    <cfRule type="cellIs" dxfId="3" priority="2" operator="equal">
      <formula>2</formula>
    </cfRule>
    <cfRule type="cellIs" dxfId="2" priority="3" operator="equal">
      <formula>1</formula>
    </cfRule>
  </conditionalFormatting>
  <conditionalFormatting sqref="L34">
    <cfRule type="cellIs" dxfId="1" priority="4" operator="greaterThanOrEqual">
      <formula>2</formula>
    </cfRule>
  </conditionalFormatting>
  <conditionalFormatting sqref="L22:M34">
    <cfRule type="cellIs" dxfId="0" priority="7" operator="greaterThanOrEqual">
      <formula>1</formula>
    </cfRule>
  </conditionalFormatting>
  <hyperlinks>
    <hyperlink ref="C42" r:id="rId1" xr:uid="{64D67C54-188E-4779-A49C-6A914EEB0E3E}"/>
  </hyperlinks>
  <printOptions horizontalCentered="1"/>
  <pageMargins left="0.70866141732283472" right="0.31496062992125984" top="0.59055118110236227" bottom="0.39370078740157483" header="0.31496062992125984" footer="0.31496062992125984"/>
  <pageSetup paperSize="9" scale="73" orientation="portrait" blackAndWhite="1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M.Kajiwara</dc:creator>
  <cp:lastModifiedBy>T.Nakasaka</cp:lastModifiedBy>
  <cp:lastPrinted>2025-12-02T05:39:21Z</cp:lastPrinted>
  <dcterms:created xsi:type="dcterms:W3CDTF">2022-01-25T04:15:34Z</dcterms:created>
  <dcterms:modified xsi:type="dcterms:W3CDTF">2025-12-18T04:54:23Z</dcterms:modified>
</cp:coreProperties>
</file>